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cyoung\Documents\"/>
    </mc:Choice>
  </mc:AlternateContent>
  <xr:revisionPtr revIDLastSave="0" documentId="8_{572DF213-B760-4D2A-829B-F2655EED0D31}" xr6:coauthVersionLast="47" xr6:coauthVersionMax="47" xr10:uidLastSave="{00000000-0000-0000-0000-000000000000}"/>
  <workbookProtection workbookAlgorithmName="SHA-512" workbookHashValue="JhBK1Haaid8pW9grJKRvsWx46seZT1mBHkUieTaDCPxx87iVtCCgDhm0DO5oF/WIA+vJma+3COLFkLAR6G6rlA==" workbookSaltValue="7AgEm/UD2+VJRunKzgluIA==" workbookSpinCount="100000" lockStructure="1"/>
  <bookViews>
    <workbookView xWindow="-120" yWindow="-16320" windowWidth="29040" windowHeight="16440" activeTab="3" xr2:uid="{2EC3E644-BE68-45BE-B258-4C3D43A2D10D}"/>
  </bookViews>
  <sheets>
    <sheet name="Project setup" sheetId="3" r:id="rId1"/>
    <sheet name="Existing lighting" sheetId="4" r:id="rId2"/>
    <sheet name="Proposed lighting" sheetId="5" r:id="rId3"/>
    <sheet name="ROI Summary" sheetId="6" r:id="rId4"/>
  </sheets>
  <definedNames>
    <definedName name="CHOICE">#REF!</definedName>
    <definedName name="CUSTOMER_TYPE">#REF!</definedName>
    <definedName name="DECISION_MAKER">#REF!</definedName>
    <definedName name="INTEREST">#REF!</definedName>
    <definedName name="OPPORTUNITY">#REF!</definedName>
    <definedName name="oUTCOME">#REF!</definedName>
    <definedName name="tblExistingLighting">Table7[]</definedName>
  </definedNames>
  <calcPr calcId="191029" iterate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6" l="1"/>
  <c r="B12" i="6"/>
  <c r="D6" i="6"/>
  <c r="D7" i="6" s="1"/>
  <c r="D8" i="6" s="1"/>
  <c r="D9" i="6" s="1"/>
  <c r="D10" i="6" s="1"/>
  <c r="D11" i="6" s="1"/>
  <c r="D12" i="6" s="1"/>
  <c r="D13" i="6" s="1"/>
  <c r="D14" i="6" s="1"/>
  <c r="B16" i="6"/>
  <c r="B15" i="6"/>
  <c r="B5" i="6"/>
  <c r="I4" i="5"/>
  <c r="B20" i="6" s="1"/>
  <c r="B24" i="6" s="1"/>
  <c r="E4" i="5"/>
  <c r="H4" i="4"/>
  <c r="I4" i="4" s="1"/>
  <c r="B12" i="3"/>
  <c r="G4" i="6" l="1"/>
  <c r="F4" i="5"/>
  <c r="J4" i="4"/>
  <c r="K4" i="4" s="1"/>
  <c r="B4" i="6"/>
  <c r="B6" i="6" s="1"/>
  <c r="B7" i="6"/>
  <c r="G4" i="5" l="1"/>
  <c r="B13" i="6" s="1"/>
  <c r="B14" i="6" s="1"/>
  <c r="B9" i="6"/>
  <c r="B17" i="6" l="1"/>
  <c r="E6" i="6"/>
  <c r="E7" i="6"/>
  <c r="E8" i="6"/>
  <c r="E10" i="6"/>
  <c r="E12" i="6"/>
  <c r="E13" i="6"/>
  <c r="E14" i="6"/>
  <c r="E5" i="6"/>
  <c r="F5" i="6" s="1"/>
  <c r="F6" i="6" s="1"/>
  <c r="E9" i="6"/>
  <c r="E11" i="6"/>
  <c r="B28" i="6"/>
  <c r="B27" i="6"/>
  <c r="G5" i="6" l="1"/>
  <c r="G6" i="6"/>
  <c r="F7" i="6"/>
  <c r="F8" i="6" l="1"/>
  <c r="G7" i="6"/>
  <c r="F9" i="6" l="1"/>
  <c r="G8" i="6"/>
  <c r="F10" i="6" l="1"/>
  <c r="G9" i="6"/>
  <c r="B31" i="6" s="1"/>
  <c r="F11" i="6" l="1"/>
  <c r="G10" i="6"/>
  <c r="F12" i="6" l="1"/>
  <c r="G11" i="6"/>
  <c r="F13" i="6" l="1"/>
  <c r="G12" i="6"/>
  <c r="G13" i="6" l="1"/>
  <c r="F14" i="6"/>
  <c r="G14" i="6" s="1"/>
  <c r="B32" i="6" l="1"/>
  <c r="B35" i="6" a="1"/>
  <c r="B35" i="6" s="1"/>
  <c r="B36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<sst xmlns="http://schemas.openxmlformats.org/spreadsheetml/2006/main" count="72" uniqueCount="68">
  <si>
    <t>LIGHTING ROI CALCULATOR</t>
  </si>
  <si>
    <t>Project Information</t>
  </si>
  <si>
    <t>Project Name</t>
  </si>
  <si>
    <t>Customer Name</t>
  </si>
  <si>
    <t>Assesment Date</t>
  </si>
  <si>
    <t>OPERATING CONDITIONS</t>
  </si>
  <si>
    <t>Hours per Day</t>
  </si>
  <si>
    <t>Days per Week</t>
  </si>
  <si>
    <t>Weeks per Year</t>
  </si>
  <si>
    <t>Annual operating hours</t>
  </si>
  <si>
    <t>FINANCIAL ASSUMPTIONS</t>
  </si>
  <si>
    <t>Electricity Rate ($/kWh)</t>
  </si>
  <si>
    <t>Annual maintenance savings</t>
  </si>
  <si>
    <t>Annual demand savings</t>
  </si>
  <si>
    <t>Area/Location</t>
  </si>
  <si>
    <t>Fixture Type</t>
  </si>
  <si>
    <t>Fixture Quantity</t>
  </si>
  <si>
    <t>Lamps per Fixture</t>
  </si>
  <si>
    <t>Lamp Wattage (W)</t>
  </si>
  <si>
    <t>Ballast Factor</t>
  </si>
  <si>
    <t>Ballast Wattage(W)</t>
  </si>
  <si>
    <t>Total Fixture Watts</t>
  </si>
  <si>
    <t>Total Connected Load (W)</t>
  </si>
  <si>
    <t>Annual Energy (kWh)</t>
  </si>
  <si>
    <t>Annual Energy Cost ($)</t>
  </si>
  <si>
    <t>Area / Location</t>
  </si>
  <si>
    <t>Proposed LED Fixture</t>
  </si>
  <si>
    <t>LED Wattage (W)</t>
  </si>
  <si>
    <t>Fixture Unit Cost ($)</t>
  </si>
  <si>
    <t>Total Fixture Cost ($)</t>
  </si>
  <si>
    <t>ENERGY COMPARISON</t>
  </si>
  <si>
    <t>Existing Connected Loads (W)</t>
  </si>
  <si>
    <t>Proposed Connected Loads (W)</t>
  </si>
  <si>
    <t>Connected Load Reduction (W)</t>
  </si>
  <si>
    <t>Existing Annual Energy (kWh)</t>
  </si>
  <si>
    <t>Proposed Annual Energy (kWh)</t>
  </si>
  <si>
    <t>Annual Energy Savings (kWh)</t>
  </si>
  <si>
    <t>FINANCIAL COMPARISON</t>
  </si>
  <si>
    <t>Existing Annual Energy Cost ($)</t>
  </si>
  <si>
    <t>Proposed Annual Energy Cost ($)</t>
  </si>
  <si>
    <t>Annual Energy Cost Savings ($)</t>
  </si>
  <si>
    <t>Annual Maintenance Savings ($)</t>
  </si>
  <si>
    <t>Annual Demand Savings ($)</t>
  </si>
  <si>
    <t>Total Annual Savings ($)</t>
  </si>
  <si>
    <t>PROJECT INVESTMENT</t>
  </si>
  <si>
    <t>LED Fixture Purchase Cost ($)</t>
  </si>
  <si>
    <t>Installation Labour ($)</t>
  </si>
  <si>
    <t>Additional Materials ($)</t>
  </si>
  <si>
    <t>Rebates / Incentives ($)</t>
  </si>
  <si>
    <t>Net Project Investment ($)</t>
  </si>
  <si>
    <t>RETURN ON INVESTMENT</t>
  </si>
  <si>
    <t>Simple Payback (Years)</t>
  </si>
  <si>
    <t>Annual ROI (%)</t>
  </si>
  <si>
    <t>annual savings</t>
  </si>
  <si>
    <t>cumulative savings</t>
  </si>
  <si>
    <t>net savings</t>
  </si>
  <si>
    <t>Year</t>
  </si>
  <si>
    <t>Main office</t>
  </si>
  <si>
    <t>2-lamp T8</t>
  </si>
  <si>
    <t>main office</t>
  </si>
  <si>
    <t>led flat panel</t>
  </si>
  <si>
    <t>LONG-TERM FINANCIAL OUTLOOK</t>
  </si>
  <si>
    <t>5 Year Net Savings</t>
  </si>
  <si>
    <t>!0 Year Net Savings</t>
  </si>
  <si>
    <t>Annual Electricity Ratye Increase (%)</t>
  </si>
  <si>
    <t>BREAK-EVEN ANALYSIS</t>
  </si>
  <si>
    <t>Break-even Year</t>
  </si>
  <si>
    <t>Investment Recovery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</si>
</sst>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2"/>
      <color theme="1"/>
      <name val="Amasis MT Pro"/>
      <family val="2"/>
    </font>
    <font>
      <sz val="12"/>
      <color theme="1"/>
      <name val="Amasis MT Pro"/>
      <family val="2"/>
    </font>
    <font>
      <sz val="20"/>
      <color theme="1"/>
      <name val="Amasis MT Pro"/>
      <family val="2"/>
    </font>
    <font>
      <b/>
      <sz val="14"/>
      <color theme="0"/>
      <name val="Amasis MT Pro"/>
      <family val="1"/>
    </font>
    <font>
      <b/>
      <sz val="12"/>
      <color theme="1"/>
      <name val="Amasis MT Pro"/>
      <family val="1"/>
    </font>
    <font>
      <sz val="14"/>
      <color theme="1"/>
      <name val="Amasis MT Pro"/>
      <family val="1"/>
    </font>
  </fonts>
  <fills count="5">
    <fill>
      <patternFill patternType="none"/>
    </fill>
    <fill>
      <patternFill patternType="gray125"/>
    </fill>
    <fill>
      <patternFill patternType="solid">
        <fgColor rgb="FF222222"/>
        <bgColor indexed="64"/>
      </patternFill>
    </fill>
    <fill>
      <patternFill patternType="solid">
        <fgColor rgb="FFF4F0E6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0" xfId="0" applyFont="1" applyFill="1"/>
    <xf numFmtId="0" fontId="0" fillId="3" borderId="0" xfId="0" applyFill="1"/>
    <xf numFmtId="0" fontId="0" fillId="4" borderId="0" xfId="0" applyFill="1"/>
    <xf numFmtId="164" fontId="0" fillId="0" borderId="0" xfId="0" applyNumberFormat="1"/>
    <xf numFmtId="164" fontId="0" fillId="4" borderId="0" xfId="0" applyNumberFormat="1" applyFill="1"/>
    <xf numFmtId="0" fontId="0" fillId="3" borderId="0" xfId="0" applyFill="1" applyProtection="1">
      <protection locked="0"/>
    </xf>
    <xf numFmtId="164" fontId="0" fillId="3" borderId="0" xfId="0" applyNumberFormat="1" applyFill="1" applyProtection="1"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164" fontId="5" fillId="3" borderId="0" xfId="1" applyNumberFormat="1" applyFont="1" applyFill="1" applyAlignment="1" applyProtection="1">
      <alignment horizontal="center"/>
      <protection locked="0"/>
    </xf>
    <xf numFmtId="164" fontId="5" fillId="3" borderId="0" xfId="0" applyNumberFormat="1" applyFont="1" applyFill="1" applyAlignment="1" applyProtection="1">
      <alignment horizontal="center"/>
      <protection locked="0"/>
    </xf>
    <xf numFmtId="9" fontId="5" fillId="3" borderId="0" xfId="2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4" fillId="4" borderId="0" xfId="0" applyNumberFormat="1" applyFont="1" applyFill="1"/>
    <xf numFmtId="2" fontId="4" fillId="4" borderId="0" xfId="0" applyNumberFormat="1" applyFont="1" applyFill="1"/>
    <xf numFmtId="10" fontId="4" fillId="4" borderId="0" xfId="2" applyNumberFormat="1" applyFont="1" applyFill="1" applyProtection="1"/>
    <xf numFmtId="2" fontId="0" fillId="4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29">
    <dxf>
      <numFmt numFmtId="164" formatCode="&quot;$&quot;#,##0.00"/>
      <fill>
        <patternFill patternType="solid">
          <fgColor indexed="64"/>
          <bgColor theme="5" tint="0.79998168889431442"/>
        </patternFill>
      </fill>
    </dxf>
    <dxf>
      <numFmt numFmtId="164" formatCode="&quot;$&quot;#,##0.00"/>
      <fill>
        <patternFill patternType="solid">
          <fgColor indexed="64"/>
          <bgColor rgb="FFF4F0E6"/>
        </patternFill>
      </fill>
      <protection locked="0" hidden="0"/>
    </dxf>
    <dxf>
      <numFmt numFmtId="164" formatCode="&quot;$&quot;#,##0.00"/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numFmt numFmtId="164" formatCode="&quot;$&quot;#,##0.00"/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  <protection locked="0" hidden="0"/>
    </dxf>
    <dxf>
      <fill>
        <patternFill patternType="solid">
          <fgColor indexed="64"/>
          <bgColor rgb="FFF4F0E6"/>
        </patternFill>
      </fill>
    </dxf>
    <dxf>
      <numFmt numFmtId="164" formatCode="&quot;$&quot;#,##0.00"/>
    </dxf>
    <dxf>
      <font>
        <color rgb="FFC00000"/>
      </font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FF0000"/>
      </font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b val="0"/>
        <i val="0"/>
        <color rgb="FFFF0000"/>
      </font>
    </dxf>
  </dxfs>
  <tableStyles count="0" defaultTableStyle="TableStyleMedium2" defaultPivotStyle="PivotStyleLight16"/>
  <colors>
    <mruColors>
      <color rgb="FFF4F0E6"/>
      <color rgb="FF222222"/>
      <color rgb="FFFF7A01"/>
      <color rgb="FFFF99CC"/>
      <color rgb="FFF05A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222222"/>
                </a:solidFill>
                <a:latin typeface="+mn-lt"/>
                <a:ea typeface="+mn-ea"/>
                <a:cs typeface="+mn-cs"/>
              </a:defRPr>
            </a:pPr>
            <a:r>
              <a:rPr lang="en-CA">
                <a:solidFill>
                  <a:srgbClr val="222222"/>
                </a:solidFill>
              </a:rPr>
              <a:t>Lighting Retrofit - Cumulative</a:t>
            </a:r>
            <a:r>
              <a:rPr lang="en-CA" baseline="0">
                <a:solidFill>
                  <a:srgbClr val="222222"/>
                </a:solidFill>
              </a:rPr>
              <a:t> Savings</a:t>
            </a:r>
            <a:endParaRPr lang="en-CA">
              <a:solidFill>
                <a:srgbClr val="22222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222222"/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spPr>
            <a:ln w="28575" cap="rnd">
              <a:solidFill>
                <a:srgbClr val="F05A28"/>
              </a:solidFill>
              <a:round/>
            </a:ln>
            <a:effectLst/>
          </c:spPr>
          <c:marker>
            <c:symbol val="none"/>
          </c:marker>
          <c:cat>
            <c:numRef>
              <c:f>'ROI Summary'!$D$4:$D$14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'ROI Summary'!$G$4:$G$14</c:f>
              <c:numCache>
                <c:formatCode>"$"#,##0.00</c:formatCode>
                <c:ptCount val="11"/>
                <c:pt idx="0">
                  <c:v>-61000</c:v>
                </c:pt>
                <c:pt idx="1">
                  <c:v>-60208.168960000003</c:v>
                </c:pt>
                <c:pt idx="2">
                  <c:v>-59392.582988800001</c:v>
                </c:pt>
                <c:pt idx="3">
                  <c:v>-58552.529438464</c:v>
                </c:pt>
                <c:pt idx="4">
                  <c:v>-57687.274281617923</c:v>
                </c:pt>
                <c:pt idx="5">
                  <c:v>-56796.061470066459</c:v>
                </c:pt>
                <c:pt idx="6">
                  <c:v>-55878.112274168452</c:v>
                </c:pt>
                <c:pt idx="7">
                  <c:v>-54932.624602393509</c:v>
                </c:pt>
                <c:pt idx="8">
                  <c:v>-53958.772300465309</c:v>
                </c:pt>
                <c:pt idx="9">
                  <c:v>-52955.704429479272</c:v>
                </c:pt>
                <c:pt idx="10">
                  <c:v>-51922.544522363649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63-4630-85E3-08FFCBE93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727520"/>
        <c:axId val="21211063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'ROI Summary'!$D$4:$D$14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'ROI Summary'!$E$4:$E$14</c15:sqref>
                        </c15:formulaRef>
                      </c:ext>
                    </c:extLst>
                    <c:numCache>
                      <c:formatCode>"$"#,##0.00</c:formatCode>
                      <c:ptCount val="11"/>
                      <c:pt idx="0" formatCode="General">
                        <c:v>0</c:v>
                      </c:pt>
                      <c:pt idx="1">
                        <c:v>791.83103999999992</c:v>
                      </c:pt>
                      <c:pt idx="2">
                        <c:v>815.5859711999999</c:v>
                      </c:pt>
                      <c:pt idx="3">
                        <c:v>840.05355033599983</c:v>
                      </c:pt>
                      <c:pt idx="4">
                        <c:v>865.2551568460799</c:v>
                      </c:pt>
                      <c:pt idx="5">
                        <c:v>891.21281155146221</c:v>
                      </c:pt>
                      <c:pt idx="6">
                        <c:v>917.949195898006</c:v>
                      </c:pt>
                      <c:pt idx="7">
                        <c:v>945.48767177494631</c:v>
                      </c:pt>
                      <c:pt idx="8">
                        <c:v>973.85230192819472</c:v>
                      </c:pt>
                      <c:pt idx="9">
                        <c:v>1003.0678709860405</c:v>
                      </c:pt>
                      <c:pt idx="10">
                        <c:v>1033.1599071156218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E163-4630-85E3-08FFCBE93DBD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'ROI Summary'!$D$4:$D$14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'ROI Summary'!$F$4:$F$14</c15:sqref>
                        </c15:formulaRef>
                      </c:ext>
                    </c:extLst>
                    <c:numCache>
                      <c:formatCode>"$"#,##0.00</c:formatCode>
                      <c:ptCount val="11"/>
                      <c:pt idx="0" formatCode="General">
                        <c:v>0</c:v>
                      </c:pt>
                      <c:pt idx="1">
                        <c:v>791.83103999999992</c:v>
                      </c:pt>
                      <c:pt idx="2">
                        <c:v>1607.4170111999997</c:v>
                      </c:pt>
                      <c:pt idx="3">
                        <c:v>2447.4705615359994</c:v>
                      </c:pt>
                      <c:pt idx="4">
                        <c:v>3312.7257183820793</c:v>
                      </c:pt>
                      <c:pt idx="5">
                        <c:v>4203.9385299335418</c:v>
                      </c:pt>
                      <c:pt idx="6">
                        <c:v>5121.8877258315479</c:v>
                      </c:pt>
                      <c:pt idx="7">
                        <c:v>6067.3753976064945</c:v>
                      </c:pt>
                      <c:pt idx="8">
                        <c:v>7041.2276995346892</c:v>
                      </c:pt>
                      <c:pt idx="9">
                        <c:v>8044.2955705207296</c:v>
                      </c:pt>
                      <c:pt idx="10">
                        <c:v>9077.4554776363511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63-4630-85E3-08FFCBE93DBD}"/>
                  </c:ext>
                </c:extLst>
              </c15:ser>
            </c15:filteredLineSeries>
          </c:ext>
        </c:extLst>
      </c:lineChart>
      <c:catAx>
        <c:axId val="65272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1106352"/>
        <c:crosses val="autoZero"/>
        <c:auto val="1"/>
        <c:lblAlgn val="ctr"/>
        <c:lblOffset val="100"/>
        <c:noMultiLvlLbl val="0"/>
      </c:catAx>
      <c:valAx>
        <c:axId val="212110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72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621030</xdr:colOff>
      <xdr:row>0</xdr:row>
      <xdr:rowOff>0</xdr:rowOff>
    </xdr:from>
    <xdr:to>
      <xdr:col>10</xdr:col>
      <xdr:colOff>659130</xdr:colOff>
      <xdr:row>17</xdr:row>
      <xdr:rowOff>25718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47716B-37CC-BB4E-D272-F0CD1B79D4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718150C-930E-448A-82BE-6719B7644927}" name="Table7" displayName="Table7" ref="A3:K4" totalsRowShown="0">
  <autoFilter ref="A3:K4" xr:uid="{8718150C-930E-448A-82BE-6719B764492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B8A44D7-61F3-4315-872F-64FB741BF971}" name="Area/Location" dataDxfId="19"/>
    <tableColumn id="2" xr3:uid="{C05AE4ED-6CC2-4B9E-88F9-C61D1C8D6F53}" name="Fixture Type" dataDxfId="18"/>
    <tableColumn id="3" xr3:uid="{3136DF1A-1993-458F-AD53-322B005786F6}" name="Fixture Quantity" dataDxfId="17"/>
    <tableColumn id="4" xr3:uid="{4E2020CD-53AE-47E2-A55A-627DF323B888}" name="Lamps per Fixture" dataDxfId="16"/>
    <tableColumn id="5" xr3:uid="{295F96DA-0663-4299-8EC9-B735FC8E1791}" name="Lamp Wattage (W)" dataDxfId="15"/>
    <tableColumn id="6" xr3:uid="{2D8D1F5A-4C3D-4FDE-9230-728AE2919D35}" name="Ballast Factor" dataDxfId="14"/>
    <tableColumn id="7" xr3:uid="{0F11FC5A-44A9-46C0-8358-05D3E6AECAD7}" name="Ballast Wattage(W)" dataDxfId="13"/>
    <tableColumn id="8" xr3:uid="{7C7E2BEC-9485-4469-A322-90C06CAE7488}" name="Total Fixture Watts" dataDxfId="12">
      <calculatedColumnFormula>(D4*E4*F4)+G4</calculatedColumnFormula>
    </tableColumn>
    <tableColumn id="9" xr3:uid="{7BA0D60F-B67A-49F6-9445-8340CDB72A5A}" name="Total Connected Load (W)" dataDxfId="11">
      <calculatedColumnFormula>C4*H4</calculatedColumnFormula>
    </tableColumn>
    <tableColumn id="10" xr3:uid="{40323B0A-6D53-427C-AE1B-397163611112}" name="Annual Energy (kWh)" dataDxfId="10">
      <calculatedColumnFormula>I4*'Project setup'!$B$12/1000</calculatedColumnFormula>
    </tableColumn>
    <tableColumn id="11" xr3:uid="{C981CB61-4EAC-484A-9B21-D7D3405A111C}" name="Annual Energy Cost ($)" dataDxfId="9">
      <calculatedColumnFormula>Table7[[#This Row],[Annual Energy (kWh)]]*'Project setup'!$B$15</calculatedColumnFormula>
    </tableColumn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997B5BA-ABFF-4385-BCE5-096E9D307C0A}" name="Table8" displayName="Table8" ref="A3:I4" totalsRowShown="0">
  <autoFilter ref="A3:I4" xr:uid="{9997B5BA-ABFF-4385-BCE5-096E9D307C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14E6FF1E-6A1C-43B2-A6B4-7D0931E26C51}" name="Area / Location" dataDxfId="8"/>
    <tableColumn id="2" xr3:uid="{5A726D55-3D44-45BA-8B2C-0C84A6B80CF3}" name="Proposed LED Fixture" dataDxfId="7"/>
    <tableColumn id="3" xr3:uid="{05644D4F-B5D4-4ABE-A293-07B2F1233B58}" name="Fixture Quantity" dataDxfId="6"/>
    <tableColumn id="4" xr3:uid="{9EAC61DB-D951-453E-AC56-E7B2D08016ED}" name="LED Wattage (W)" dataDxfId="5"/>
    <tableColumn id="5" xr3:uid="{A59B9E5E-4350-4148-8DC2-A1253652655F}" name="Total Connected Load (W)" dataDxfId="4">
      <calculatedColumnFormula>C4*D4</calculatedColumnFormula>
    </tableColumn>
    <tableColumn id="6" xr3:uid="{ECB086AB-122E-4978-857A-6467691F901F}" name="Annual Energy (kWh)" dataDxfId="3">
      <calculatedColumnFormula>E4*'Project setup'!$B$12/1000</calculatedColumnFormula>
    </tableColumn>
    <tableColumn id="7" xr3:uid="{9E229A27-7719-42D9-A4F3-8934A208B961}" name="Annual Energy Cost ($)" dataDxfId="2">
      <calculatedColumnFormula>Table8[[#This Row],[Annual Energy (kWh)]]*'Project setup'!$B$15</calculatedColumnFormula>
    </tableColumn>
    <tableColumn id="8" xr3:uid="{3B7C47A7-FA31-415C-BBDA-AC157945622D}" name="Fixture Unit Cost ($)" dataDxfId="1"/>
    <tableColumn id="9" xr3:uid="{FD2775AD-7BA3-4E22-B506-8688917A766B}" name="Total Fixture Cost ($)" dataDxfId="0">
      <calculatedColumnFormula>C4*H4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D56D0AA-7F5B-4DD7-810D-89D63E209DA3}" name="Table9" displayName="Table9" ref="D3:G14" totalsRowShown="0">
  <autoFilter ref="D3:G14" xr:uid="{3D56D0AA-7F5B-4DD7-810D-89D63E209DA3}">
    <filterColumn colId="0" hiddenButton="1"/>
    <filterColumn colId="1" hiddenButton="1"/>
    <filterColumn colId="2" hiddenButton="1"/>
    <filterColumn colId="3" hiddenButton="1"/>
  </autoFilter>
  <tableColumns count="4">
    <tableColumn id="1" xr3:uid="{345B0B9F-2AF4-481D-BB47-AC9B6ABA8DBE}" name="Year">
      <calculatedColumnFormula>D3+1</calculatedColumnFormula>
    </tableColumn>
    <tableColumn id="2" xr3:uid="{F10919CA-3E63-499C-9823-E2CD9D19116E}" name="annual savings"/>
    <tableColumn id="3" xr3:uid="{81E1E8A4-2CA8-4D07-A423-66CC193BACA5}" name="cumulative savings"/>
    <tableColumn id="4" xr3:uid="{15004F0F-FFB8-48B4-9E6A-C86444D487D7}" name="net savings" dataDxfId="20">
      <calculatedColumnFormula>F4-($B$24)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6834-E7F6-46B8-933C-93E7AF265D81}">
  <sheetPr codeName="Sheet1"/>
  <dimension ref="A1:D18"/>
  <sheetViews>
    <sheetView workbookViewId="0">
      <selection activeCell="B9" sqref="B9"/>
    </sheetView>
  </sheetViews>
  <sheetFormatPr defaultRowHeight="15.6" x14ac:dyDescent="0.3"/>
  <cols>
    <col min="1" max="1" width="32.59765625" bestFit="1" customWidth="1"/>
    <col min="2" max="2" width="18" bestFit="1" customWidth="1"/>
  </cols>
  <sheetData>
    <row r="1" spans="1:4" ht="30.6" customHeight="1" x14ac:dyDescent="0.3">
      <c r="A1" s="21" t="s">
        <v>0</v>
      </c>
      <c r="B1" s="21"/>
      <c r="C1" s="21"/>
      <c r="D1" s="21"/>
    </row>
    <row r="2" spans="1:4" x14ac:dyDescent="0.3">
      <c r="A2" t="s">
        <v>1</v>
      </c>
    </row>
    <row r="3" spans="1:4" ht="18" x14ac:dyDescent="0.35">
      <c r="A3" s="1" t="s">
        <v>2</v>
      </c>
    </row>
    <row r="4" spans="1:4" ht="18" x14ac:dyDescent="0.35">
      <c r="A4" t="s">
        <v>3</v>
      </c>
      <c r="B4" s="8"/>
    </row>
    <row r="5" spans="1:4" ht="18" x14ac:dyDescent="0.35">
      <c r="A5" t="s">
        <v>4</v>
      </c>
      <c r="B5" s="8"/>
    </row>
    <row r="6" spans="1:4" ht="18" x14ac:dyDescent="0.35">
      <c r="B6" s="9"/>
    </row>
    <row r="7" spans="1:4" ht="18" x14ac:dyDescent="0.35">
      <c r="B7" s="9"/>
    </row>
    <row r="8" spans="1:4" ht="18" x14ac:dyDescent="0.35">
      <c r="A8" s="1" t="s">
        <v>5</v>
      </c>
      <c r="B8" s="9"/>
    </row>
    <row r="9" spans="1:4" ht="18" x14ac:dyDescent="0.35">
      <c r="A9" t="s">
        <v>6</v>
      </c>
      <c r="B9" s="8">
        <v>10</v>
      </c>
    </row>
    <row r="10" spans="1:4" ht="18" x14ac:dyDescent="0.35">
      <c r="A10" t="s">
        <v>7</v>
      </c>
      <c r="B10" s="8">
        <v>5</v>
      </c>
    </row>
    <row r="11" spans="1:4" ht="18" x14ac:dyDescent="0.35">
      <c r="A11" t="s">
        <v>8</v>
      </c>
      <c r="B11" s="8">
        <v>52</v>
      </c>
    </row>
    <row r="12" spans="1:4" ht="18" x14ac:dyDescent="0.35">
      <c r="A12" t="s">
        <v>9</v>
      </c>
      <c r="B12" s="10">
        <f>B9*B10*B11</f>
        <v>2600</v>
      </c>
    </row>
    <row r="13" spans="1:4" ht="18" x14ac:dyDescent="0.35">
      <c r="B13" s="9"/>
    </row>
    <row r="14" spans="1:4" ht="18" x14ac:dyDescent="0.35">
      <c r="A14" s="1" t="s">
        <v>10</v>
      </c>
      <c r="B14" s="9"/>
    </row>
    <row r="15" spans="1:4" ht="18" x14ac:dyDescent="0.35">
      <c r="A15" t="s">
        <v>11</v>
      </c>
      <c r="B15" s="11">
        <v>0.14000000000000001</v>
      </c>
    </row>
    <row r="16" spans="1:4" ht="18" x14ac:dyDescent="0.35">
      <c r="A16" t="s">
        <v>12</v>
      </c>
      <c r="B16" s="12">
        <v>0</v>
      </c>
    </row>
    <row r="17" spans="1:2" ht="18" x14ac:dyDescent="0.35">
      <c r="A17" t="s">
        <v>13</v>
      </c>
      <c r="B17" s="12"/>
    </row>
    <row r="18" spans="1:2" ht="18" x14ac:dyDescent="0.35">
      <c r="A18" t="s">
        <v>64</v>
      </c>
      <c r="B18" s="13">
        <v>0.03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7E43-F3CD-4C62-9278-5745622F16C7}">
  <dimension ref="A3:K143"/>
  <sheetViews>
    <sheetView topLeftCell="B1" workbookViewId="0">
      <selection activeCell="B4" sqref="B4:G143"/>
    </sheetView>
  </sheetViews>
  <sheetFormatPr defaultRowHeight="15.6" x14ac:dyDescent="0.3"/>
  <cols>
    <col min="1" max="1" width="15.5" customWidth="1"/>
    <col min="2" max="2" width="13.5" customWidth="1"/>
    <col min="3" max="3" width="16.5" customWidth="1"/>
    <col min="4" max="4" width="18.296875" customWidth="1"/>
    <col min="5" max="5" width="18.796875" customWidth="1"/>
    <col min="6" max="6" width="14.5" customWidth="1"/>
    <col min="7" max="8" width="19.09765625" customWidth="1"/>
    <col min="9" max="9" width="25.59765625" customWidth="1"/>
    <col min="10" max="10" width="21.09765625" customWidth="1"/>
    <col min="11" max="11" width="22.59765625" customWidth="1"/>
  </cols>
  <sheetData>
    <row r="3" spans="1:11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3">
      <c r="A4" s="2" t="s">
        <v>57</v>
      </c>
      <c r="B4" s="6" t="s">
        <v>58</v>
      </c>
      <c r="C4" s="6">
        <v>24</v>
      </c>
      <c r="D4" s="6">
        <v>4</v>
      </c>
      <c r="E4" s="6">
        <v>32</v>
      </c>
      <c r="F4" s="6">
        <v>0.88</v>
      </c>
      <c r="G4" s="6">
        <v>8</v>
      </c>
      <c r="H4" s="3">
        <f>(D4*E4*F4)+G4</f>
        <v>120.64</v>
      </c>
      <c r="I4" s="3">
        <f>C4*H4</f>
        <v>2895.36</v>
      </c>
      <c r="J4" s="3">
        <f>I4*'Project setup'!$B$12/1000</f>
        <v>7527.9359999999997</v>
      </c>
      <c r="K4" s="5">
        <f>Table7[[#This Row],[Annual Energy (kWh)]]*'Project setup'!$B$15</f>
        <v>1053.91104</v>
      </c>
    </row>
    <row r="5" spans="1:11" x14ac:dyDescent="0.3">
      <c r="B5" s="14"/>
      <c r="C5" s="14"/>
      <c r="D5" s="14"/>
      <c r="E5" s="14"/>
      <c r="F5" s="14"/>
      <c r="G5" s="14"/>
    </row>
    <row r="6" spans="1:11" x14ac:dyDescent="0.3">
      <c r="B6" s="14"/>
      <c r="C6" s="14"/>
      <c r="D6" s="14"/>
      <c r="E6" s="14"/>
      <c r="F6" s="14"/>
      <c r="G6" s="14"/>
    </row>
    <row r="7" spans="1:11" x14ac:dyDescent="0.3">
      <c r="B7" s="14"/>
      <c r="C7" s="14"/>
      <c r="D7" s="14"/>
      <c r="E7" s="14"/>
      <c r="F7" s="14"/>
      <c r="G7" s="14"/>
    </row>
    <row r="8" spans="1:11" x14ac:dyDescent="0.3">
      <c r="B8" s="14"/>
      <c r="C8" s="14"/>
      <c r="D8" s="14"/>
      <c r="E8" s="14"/>
      <c r="F8" s="14"/>
      <c r="G8" s="14"/>
    </row>
    <row r="9" spans="1:11" x14ac:dyDescent="0.3">
      <c r="B9" s="14"/>
      <c r="C9" s="14"/>
      <c r="D9" s="14"/>
      <c r="E9" s="14"/>
      <c r="F9" s="14"/>
      <c r="G9" s="14"/>
    </row>
    <row r="10" spans="1:11" x14ac:dyDescent="0.3">
      <c r="B10" s="14"/>
      <c r="C10" s="14"/>
      <c r="D10" s="14"/>
      <c r="E10" s="14"/>
      <c r="F10" s="14"/>
      <c r="G10" s="14"/>
    </row>
    <row r="11" spans="1:11" x14ac:dyDescent="0.3">
      <c r="B11" s="14"/>
      <c r="C11" s="14"/>
      <c r="D11" s="14"/>
      <c r="E11" s="14"/>
      <c r="F11" s="14"/>
      <c r="G11" s="14"/>
    </row>
    <row r="12" spans="1:11" x14ac:dyDescent="0.3">
      <c r="B12" s="14"/>
      <c r="C12" s="14"/>
      <c r="D12" s="14"/>
      <c r="E12" s="14"/>
      <c r="F12" s="14"/>
      <c r="G12" s="14"/>
    </row>
    <row r="13" spans="1:11" x14ac:dyDescent="0.3">
      <c r="B13" s="14"/>
      <c r="C13" s="14"/>
      <c r="D13" s="14"/>
      <c r="E13" s="14"/>
      <c r="F13" s="14"/>
      <c r="G13" s="14"/>
    </row>
    <row r="14" spans="1:11" x14ac:dyDescent="0.3">
      <c r="B14" s="14"/>
      <c r="C14" s="14"/>
      <c r="D14" s="14"/>
      <c r="E14" s="14"/>
      <c r="F14" s="14"/>
      <c r="G14" s="14"/>
    </row>
    <row r="15" spans="1:11" x14ac:dyDescent="0.3">
      <c r="B15" s="14"/>
      <c r="C15" s="14"/>
      <c r="D15" s="14"/>
      <c r="E15" s="14"/>
      <c r="F15" s="14"/>
      <c r="G15" s="14"/>
    </row>
    <row r="16" spans="1:11" x14ac:dyDescent="0.3">
      <c r="B16" s="14"/>
      <c r="C16" s="14"/>
      <c r="D16" s="14"/>
      <c r="E16" s="14"/>
      <c r="F16" s="14"/>
      <c r="G16" s="14"/>
    </row>
    <row r="17" spans="2:7" x14ac:dyDescent="0.3">
      <c r="B17" s="14"/>
      <c r="C17" s="14"/>
      <c r="D17" s="14"/>
      <c r="E17" s="14"/>
      <c r="F17" s="14"/>
      <c r="G17" s="14"/>
    </row>
    <row r="18" spans="2:7" x14ac:dyDescent="0.3">
      <c r="B18" s="14"/>
      <c r="C18" s="14"/>
      <c r="D18" s="14"/>
      <c r="E18" s="14"/>
      <c r="F18" s="14"/>
      <c r="G18" s="14"/>
    </row>
    <row r="19" spans="2:7" x14ac:dyDescent="0.3">
      <c r="B19" s="14"/>
      <c r="C19" s="14"/>
      <c r="D19" s="14"/>
      <c r="E19" s="14"/>
      <c r="F19" s="14"/>
      <c r="G19" s="14"/>
    </row>
    <row r="20" spans="2:7" x14ac:dyDescent="0.3">
      <c r="B20" s="14"/>
      <c r="C20" s="14"/>
      <c r="D20" s="14"/>
      <c r="E20" s="14"/>
      <c r="F20" s="14"/>
      <c r="G20" s="14"/>
    </row>
    <row r="21" spans="2:7" x14ac:dyDescent="0.3">
      <c r="B21" s="14"/>
      <c r="C21" s="14"/>
      <c r="D21" s="14"/>
      <c r="E21" s="14"/>
      <c r="F21" s="14"/>
      <c r="G21" s="14"/>
    </row>
    <row r="22" spans="2:7" x14ac:dyDescent="0.3">
      <c r="B22" s="14"/>
      <c r="C22" s="14"/>
      <c r="D22" s="14"/>
      <c r="E22" s="14"/>
      <c r="F22" s="14"/>
      <c r="G22" s="14"/>
    </row>
    <row r="23" spans="2:7" x14ac:dyDescent="0.3">
      <c r="B23" s="14"/>
      <c r="C23" s="14"/>
      <c r="D23" s="14"/>
      <c r="E23" s="14"/>
      <c r="F23" s="14"/>
      <c r="G23" s="14"/>
    </row>
    <row r="24" spans="2:7" x14ac:dyDescent="0.3">
      <c r="B24" s="14"/>
      <c r="C24" s="14"/>
      <c r="D24" s="14"/>
      <c r="E24" s="14"/>
      <c r="F24" s="14"/>
      <c r="G24" s="14"/>
    </row>
    <row r="25" spans="2:7" x14ac:dyDescent="0.3">
      <c r="B25" s="14"/>
      <c r="C25" s="14"/>
      <c r="D25" s="14"/>
      <c r="E25" s="14"/>
      <c r="F25" s="14"/>
      <c r="G25" s="14"/>
    </row>
    <row r="26" spans="2:7" x14ac:dyDescent="0.3">
      <c r="B26" s="14"/>
      <c r="C26" s="14"/>
      <c r="D26" s="14"/>
      <c r="E26" s="14"/>
      <c r="F26" s="14"/>
      <c r="G26" s="14"/>
    </row>
    <row r="27" spans="2:7" x14ac:dyDescent="0.3">
      <c r="B27" s="14"/>
      <c r="C27" s="14"/>
      <c r="D27" s="14"/>
      <c r="E27" s="14"/>
      <c r="F27" s="14"/>
      <c r="G27" s="14"/>
    </row>
    <row r="28" spans="2:7" x14ac:dyDescent="0.3">
      <c r="B28" s="14"/>
      <c r="C28" s="14"/>
      <c r="D28" s="14"/>
      <c r="E28" s="14"/>
      <c r="F28" s="14"/>
      <c r="G28" s="14"/>
    </row>
    <row r="29" spans="2:7" x14ac:dyDescent="0.3">
      <c r="B29" s="14"/>
      <c r="C29" s="14"/>
      <c r="D29" s="14"/>
      <c r="E29" s="14"/>
      <c r="F29" s="14"/>
      <c r="G29" s="14"/>
    </row>
    <row r="30" spans="2:7" x14ac:dyDescent="0.3">
      <c r="B30" s="14"/>
      <c r="C30" s="14"/>
      <c r="D30" s="14"/>
      <c r="E30" s="14"/>
      <c r="F30" s="14"/>
      <c r="G30" s="14"/>
    </row>
    <row r="31" spans="2:7" x14ac:dyDescent="0.3">
      <c r="B31" s="14"/>
      <c r="C31" s="14"/>
      <c r="D31" s="14"/>
      <c r="E31" s="14"/>
      <c r="F31" s="14"/>
      <c r="G31" s="14"/>
    </row>
    <row r="32" spans="2:7" x14ac:dyDescent="0.3">
      <c r="B32" s="14"/>
      <c r="C32" s="14"/>
      <c r="D32" s="14"/>
      <c r="E32" s="14"/>
      <c r="F32" s="14"/>
      <c r="G32" s="14"/>
    </row>
    <row r="33" spans="2:7" x14ac:dyDescent="0.3">
      <c r="B33" s="14"/>
      <c r="C33" s="14"/>
      <c r="D33" s="14"/>
      <c r="E33" s="14"/>
      <c r="F33" s="14"/>
      <c r="G33" s="14"/>
    </row>
    <row r="34" spans="2:7" x14ac:dyDescent="0.3">
      <c r="B34" s="14"/>
      <c r="C34" s="14"/>
      <c r="D34" s="14"/>
      <c r="E34" s="14"/>
      <c r="F34" s="14"/>
      <c r="G34" s="14"/>
    </row>
    <row r="35" spans="2:7" x14ac:dyDescent="0.3">
      <c r="B35" s="14"/>
      <c r="C35" s="14"/>
      <c r="D35" s="14"/>
      <c r="E35" s="14"/>
      <c r="F35" s="14"/>
      <c r="G35" s="14"/>
    </row>
    <row r="36" spans="2:7" x14ac:dyDescent="0.3">
      <c r="B36" s="14"/>
      <c r="C36" s="14"/>
      <c r="D36" s="14"/>
      <c r="E36" s="14"/>
      <c r="F36" s="14"/>
      <c r="G36" s="14"/>
    </row>
    <row r="37" spans="2:7" x14ac:dyDescent="0.3">
      <c r="B37" s="14"/>
      <c r="C37" s="14"/>
      <c r="D37" s="14"/>
      <c r="E37" s="14"/>
      <c r="F37" s="14"/>
      <c r="G37" s="14"/>
    </row>
    <row r="38" spans="2:7" x14ac:dyDescent="0.3">
      <c r="B38" s="14"/>
      <c r="C38" s="14"/>
      <c r="D38" s="14"/>
      <c r="E38" s="14"/>
      <c r="F38" s="14"/>
      <c r="G38" s="14"/>
    </row>
    <row r="39" spans="2:7" x14ac:dyDescent="0.3">
      <c r="B39" s="14"/>
      <c r="C39" s="14"/>
      <c r="D39" s="14"/>
      <c r="E39" s="14"/>
      <c r="F39" s="14"/>
      <c r="G39" s="14"/>
    </row>
    <row r="40" spans="2:7" x14ac:dyDescent="0.3">
      <c r="B40" s="14"/>
      <c r="C40" s="14"/>
      <c r="D40" s="14"/>
      <c r="E40" s="14"/>
      <c r="F40" s="14"/>
      <c r="G40" s="14"/>
    </row>
    <row r="41" spans="2:7" x14ac:dyDescent="0.3">
      <c r="B41" s="14"/>
      <c r="C41" s="14"/>
      <c r="D41" s="14"/>
      <c r="E41" s="14"/>
      <c r="F41" s="14"/>
      <c r="G41" s="14"/>
    </row>
    <row r="42" spans="2:7" x14ac:dyDescent="0.3">
      <c r="B42" s="14"/>
      <c r="C42" s="14"/>
      <c r="D42" s="14"/>
      <c r="E42" s="14"/>
      <c r="F42" s="14"/>
      <c r="G42" s="14"/>
    </row>
    <row r="43" spans="2:7" x14ac:dyDescent="0.3">
      <c r="B43" s="14"/>
      <c r="C43" s="14"/>
      <c r="D43" s="14"/>
      <c r="E43" s="14"/>
      <c r="F43" s="14"/>
      <c r="G43" s="14"/>
    </row>
    <row r="44" spans="2:7" x14ac:dyDescent="0.3">
      <c r="B44" s="14"/>
      <c r="C44" s="14"/>
      <c r="D44" s="14"/>
      <c r="E44" s="14"/>
      <c r="F44" s="14"/>
      <c r="G44" s="14"/>
    </row>
    <row r="45" spans="2:7" x14ac:dyDescent="0.3">
      <c r="B45" s="14"/>
      <c r="C45" s="14"/>
      <c r="D45" s="14"/>
      <c r="E45" s="14"/>
      <c r="F45" s="14"/>
      <c r="G45" s="14"/>
    </row>
    <row r="46" spans="2:7" x14ac:dyDescent="0.3">
      <c r="B46" s="14"/>
      <c r="C46" s="14"/>
      <c r="D46" s="14"/>
      <c r="E46" s="14"/>
      <c r="F46" s="14"/>
      <c r="G46" s="14"/>
    </row>
    <row r="47" spans="2:7" x14ac:dyDescent="0.3">
      <c r="B47" s="14"/>
      <c r="C47" s="14"/>
      <c r="D47" s="14"/>
      <c r="E47" s="14"/>
      <c r="F47" s="14"/>
      <c r="G47" s="14"/>
    </row>
    <row r="48" spans="2:7" x14ac:dyDescent="0.3">
      <c r="B48" s="14"/>
      <c r="C48" s="14"/>
      <c r="D48" s="14"/>
      <c r="E48" s="14"/>
      <c r="F48" s="14"/>
      <c r="G48" s="14"/>
    </row>
    <row r="49" spans="2:7" x14ac:dyDescent="0.3">
      <c r="B49" s="14"/>
      <c r="C49" s="14"/>
      <c r="D49" s="14"/>
      <c r="E49" s="14"/>
      <c r="F49" s="14"/>
      <c r="G49" s="14"/>
    </row>
    <row r="50" spans="2:7" x14ac:dyDescent="0.3">
      <c r="B50" s="14"/>
      <c r="C50" s="14"/>
      <c r="D50" s="14"/>
      <c r="E50" s="14"/>
      <c r="F50" s="14"/>
      <c r="G50" s="14"/>
    </row>
    <row r="51" spans="2:7" x14ac:dyDescent="0.3">
      <c r="B51" s="14"/>
      <c r="C51" s="14"/>
      <c r="D51" s="14"/>
      <c r="E51" s="14"/>
      <c r="F51" s="14"/>
      <c r="G51" s="14"/>
    </row>
    <row r="52" spans="2:7" x14ac:dyDescent="0.3">
      <c r="B52" s="14"/>
      <c r="C52" s="14"/>
      <c r="D52" s="14"/>
      <c r="E52" s="14"/>
      <c r="F52" s="14"/>
      <c r="G52" s="14"/>
    </row>
    <row r="53" spans="2:7" x14ac:dyDescent="0.3">
      <c r="B53" s="14"/>
      <c r="C53" s="14"/>
      <c r="D53" s="14"/>
      <c r="E53" s="14"/>
      <c r="F53" s="14"/>
      <c r="G53" s="14"/>
    </row>
    <row r="54" spans="2:7" x14ac:dyDescent="0.3">
      <c r="B54" s="14"/>
      <c r="C54" s="14"/>
      <c r="D54" s="14"/>
      <c r="E54" s="14"/>
      <c r="F54" s="14"/>
      <c r="G54" s="14"/>
    </row>
    <row r="55" spans="2:7" x14ac:dyDescent="0.3">
      <c r="B55" s="14"/>
      <c r="C55" s="14"/>
      <c r="D55" s="14"/>
      <c r="E55" s="14"/>
      <c r="F55" s="14"/>
      <c r="G55" s="14"/>
    </row>
    <row r="56" spans="2:7" x14ac:dyDescent="0.3">
      <c r="B56" s="14"/>
      <c r="C56" s="14"/>
      <c r="D56" s="14"/>
      <c r="E56" s="14"/>
      <c r="F56" s="14"/>
      <c r="G56" s="14"/>
    </row>
    <row r="57" spans="2:7" x14ac:dyDescent="0.3">
      <c r="B57" s="14"/>
      <c r="C57" s="14"/>
      <c r="D57" s="14"/>
      <c r="E57" s="14"/>
      <c r="F57" s="14"/>
      <c r="G57" s="14"/>
    </row>
    <row r="58" spans="2:7" x14ac:dyDescent="0.3">
      <c r="B58" s="14"/>
      <c r="C58" s="14"/>
      <c r="D58" s="14"/>
      <c r="E58" s="14"/>
      <c r="F58" s="14"/>
      <c r="G58" s="14"/>
    </row>
    <row r="59" spans="2:7" x14ac:dyDescent="0.3">
      <c r="B59" s="14"/>
      <c r="C59" s="14"/>
      <c r="D59" s="14"/>
      <c r="E59" s="14"/>
      <c r="F59" s="14"/>
      <c r="G59" s="14"/>
    </row>
    <row r="60" spans="2:7" x14ac:dyDescent="0.3">
      <c r="B60" s="14"/>
      <c r="C60" s="14"/>
      <c r="D60" s="14"/>
      <c r="E60" s="14"/>
      <c r="F60" s="14"/>
      <c r="G60" s="14"/>
    </row>
    <row r="61" spans="2:7" x14ac:dyDescent="0.3">
      <c r="B61" s="14"/>
      <c r="C61" s="14"/>
      <c r="D61" s="14"/>
      <c r="E61" s="14"/>
      <c r="F61" s="14"/>
      <c r="G61" s="14"/>
    </row>
    <row r="62" spans="2:7" x14ac:dyDescent="0.3">
      <c r="B62" s="14"/>
      <c r="C62" s="14"/>
      <c r="D62" s="14"/>
      <c r="E62" s="14"/>
      <c r="F62" s="14"/>
      <c r="G62" s="14"/>
    </row>
    <row r="63" spans="2:7" x14ac:dyDescent="0.3">
      <c r="B63" s="14"/>
      <c r="C63" s="14"/>
      <c r="D63" s="14"/>
      <c r="E63" s="14"/>
      <c r="F63" s="14"/>
      <c r="G63" s="14"/>
    </row>
    <row r="64" spans="2:7" x14ac:dyDescent="0.3">
      <c r="B64" s="14"/>
      <c r="C64" s="14"/>
      <c r="D64" s="14"/>
      <c r="E64" s="14"/>
      <c r="F64" s="14"/>
      <c r="G64" s="14"/>
    </row>
    <row r="65" spans="2:7" x14ac:dyDescent="0.3">
      <c r="B65" s="14"/>
      <c r="C65" s="14"/>
      <c r="D65" s="14"/>
      <c r="E65" s="14"/>
      <c r="F65" s="14"/>
      <c r="G65" s="14"/>
    </row>
    <row r="66" spans="2:7" x14ac:dyDescent="0.3">
      <c r="B66" s="14"/>
      <c r="C66" s="14"/>
      <c r="D66" s="14"/>
      <c r="E66" s="14"/>
      <c r="F66" s="14"/>
      <c r="G66" s="14"/>
    </row>
    <row r="67" spans="2:7" x14ac:dyDescent="0.3">
      <c r="B67" s="14"/>
      <c r="C67" s="14"/>
      <c r="D67" s="14"/>
      <c r="E67" s="14"/>
      <c r="F67" s="14"/>
      <c r="G67" s="14"/>
    </row>
    <row r="68" spans="2:7" x14ac:dyDescent="0.3">
      <c r="B68" s="14"/>
      <c r="C68" s="14"/>
      <c r="D68" s="14"/>
      <c r="E68" s="14"/>
      <c r="F68" s="14"/>
      <c r="G68" s="14"/>
    </row>
    <row r="69" spans="2:7" x14ac:dyDescent="0.3">
      <c r="B69" s="14"/>
      <c r="C69" s="14"/>
      <c r="D69" s="14"/>
      <c r="E69" s="14"/>
      <c r="F69" s="14"/>
      <c r="G69" s="14"/>
    </row>
    <row r="70" spans="2:7" x14ac:dyDescent="0.3">
      <c r="B70" s="14"/>
      <c r="C70" s="14"/>
      <c r="D70" s="14"/>
      <c r="E70" s="14"/>
      <c r="F70" s="14"/>
      <c r="G70" s="14"/>
    </row>
    <row r="71" spans="2:7" x14ac:dyDescent="0.3">
      <c r="B71" s="14"/>
      <c r="C71" s="14"/>
      <c r="D71" s="14"/>
      <c r="E71" s="14"/>
      <c r="F71" s="14"/>
      <c r="G71" s="14"/>
    </row>
    <row r="72" spans="2:7" x14ac:dyDescent="0.3">
      <c r="B72" s="14"/>
      <c r="C72" s="14"/>
      <c r="D72" s="14"/>
      <c r="E72" s="14"/>
      <c r="F72" s="14"/>
      <c r="G72" s="14"/>
    </row>
    <row r="73" spans="2:7" x14ac:dyDescent="0.3">
      <c r="B73" s="14"/>
      <c r="C73" s="14"/>
      <c r="D73" s="14"/>
      <c r="E73" s="14"/>
      <c r="F73" s="14"/>
      <c r="G73" s="14"/>
    </row>
    <row r="74" spans="2:7" x14ac:dyDescent="0.3">
      <c r="B74" s="14"/>
      <c r="C74" s="14"/>
      <c r="D74" s="14"/>
      <c r="E74" s="14"/>
      <c r="F74" s="14"/>
      <c r="G74" s="14"/>
    </row>
    <row r="75" spans="2:7" x14ac:dyDescent="0.3">
      <c r="B75" s="14"/>
      <c r="C75" s="14"/>
      <c r="D75" s="14"/>
      <c r="E75" s="14"/>
      <c r="F75" s="14"/>
      <c r="G75" s="14"/>
    </row>
    <row r="76" spans="2:7" x14ac:dyDescent="0.3">
      <c r="B76" s="14"/>
      <c r="C76" s="14"/>
      <c r="D76" s="14"/>
      <c r="E76" s="14"/>
      <c r="F76" s="14"/>
      <c r="G76" s="14"/>
    </row>
    <row r="77" spans="2:7" x14ac:dyDescent="0.3">
      <c r="B77" s="14"/>
      <c r="C77" s="14"/>
      <c r="D77" s="14"/>
      <c r="E77" s="14"/>
      <c r="F77" s="14"/>
      <c r="G77" s="14"/>
    </row>
    <row r="78" spans="2:7" x14ac:dyDescent="0.3">
      <c r="B78" s="14"/>
      <c r="C78" s="14"/>
      <c r="D78" s="14"/>
      <c r="E78" s="14"/>
      <c r="F78" s="14"/>
      <c r="G78" s="14"/>
    </row>
    <row r="79" spans="2:7" x14ac:dyDescent="0.3">
      <c r="B79" s="14"/>
      <c r="C79" s="14"/>
      <c r="D79" s="14"/>
      <c r="E79" s="14"/>
      <c r="F79" s="14"/>
      <c r="G79" s="14"/>
    </row>
    <row r="80" spans="2:7" x14ac:dyDescent="0.3">
      <c r="B80" s="14"/>
      <c r="C80" s="14"/>
      <c r="D80" s="14"/>
      <c r="E80" s="14"/>
      <c r="F80" s="14"/>
      <c r="G80" s="14"/>
    </row>
    <row r="81" spans="2:7" x14ac:dyDescent="0.3">
      <c r="B81" s="14"/>
      <c r="C81" s="14"/>
      <c r="D81" s="14"/>
      <c r="E81" s="14"/>
      <c r="F81" s="14"/>
      <c r="G81" s="14"/>
    </row>
    <row r="82" spans="2:7" x14ac:dyDescent="0.3">
      <c r="B82" s="14"/>
      <c r="C82" s="14"/>
      <c r="D82" s="14"/>
      <c r="E82" s="14"/>
      <c r="F82" s="14"/>
      <c r="G82" s="14"/>
    </row>
    <row r="83" spans="2:7" x14ac:dyDescent="0.3">
      <c r="B83" s="14"/>
      <c r="C83" s="14"/>
      <c r="D83" s="14"/>
      <c r="E83" s="14"/>
      <c r="F83" s="14"/>
      <c r="G83" s="14"/>
    </row>
    <row r="84" spans="2:7" x14ac:dyDescent="0.3">
      <c r="B84" s="14"/>
      <c r="C84" s="14"/>
      <c r="D84" s="14"/>
      <c r="E84" s="14"/>
      <c r="F84" s="14"/>
      <c r="G84" s="14"/>
    </row>
    <row r="85" spans="2:7" x14ac:dyDescent="0.3">
      <c r="B85" s="14"/>
      <c r="C85" s="14"/>
      <c r="D85" s="14"/>
      <c r="E85" s="14"/>
      <c r="F85" s="14"/>
      <c r="G85" s="14"/>
    </row>
    <row r="86" spans="2:7" x14ac:dyDescent="0.3">
      <c r="B86" s="14"/>
      <c r="C86" s="14"/>
      <c r="D86" s="14"/>
      <c r="E86" s="14"/>
      <c r="F86" s="14"/>
      <c r="G86" s="14"/>
    </row>
    <row r="87" spans="2:7" x14ac:dyDescent="0.3">
      <c r="B87" s="14"/>
      <c r="C87" s="14"/>
      <c r="D87" s="14"/>
      <c r="E87" s="14"/>
      <c r="F87" s="14"/>
      <c r="G87" s="14"/>
    </row>
    <row r="88" spans="2:7" x14ac:dyDescent="0.3">
      <c r="B88" s="14"/>
      <c r="C88" s="14"/>
      <c r="D88" s="14"/>
      <c r="E88" s="14"/>
      <c r="F88" s="14"/>
      <c r="G88" s="14"/>
    </row>
    <row r="89" spans="2:7" x14ac:dyDescent="0.3">
      <c r="B89" s="14"/>
      <c r="C89" s="14"/>
      <c r="D89" s="14"/>
      <c r="E89" s="14"/>
      <c r="F89" s="14"/>
      <c r="G89" s="14"/>
    </row>
    <row r="90" spans="2:7" x14ac:dyDescent="0.3">
      <c r="B90" s="14"/>
      <c r="C90" s="14"/>
      <c r="D90" s="14"/>
      <c r="E90" s="14"/>
      <c r="F90" s="14"/>
      <c r="G90" s="14"/>
    </row>
    <row r="91" spans="2:7" x14ac:dyDescent="0.3">
      <c r="B91" s="14"/>
      <c r="C91" s="14"/>
      <c r="D91" s="14"/>
      <c r="E91" s="14"/>
      <c r="F91" s="14"/>
      <c r="G91" s="14"/>
    </row>
    <row r="92" spans="2:7" x14ac:dyDescent="0.3">
      <c r="B92" s="14"/>
      <c r="C92" s="14"/>
      <c r="D92" s="14"/>
      <c r="E92" s="14"/>
      <c r="F92" s="14"/>
      <c r="G92" s="14"/>
    </row>
    <row r="93" spans="2:7" x14ac:dyDescent="0.3">
      <c r="B93" s="14"/>
      <c r="C93" s="14"/>
      <c r="D93" s="14"/>
      <c r="E93" s="14"/>
      <c r="F93" s="14"/>
      <c r="G93" s="14"/>
    </row>
    <row r="94" spans="2:7" x14ac:dyDescent="0.3">
      <c r="B94" s="14"/>
      <c r="C94" s="14"/>
      <c r="D94" s="14"/>
      <c r="E94" s="14"/>
      <c r="F94" s="14"/>
      <c r="G94" s="14"/>
    </row>
    <row r="95" spans="2:7" x14ac:dyDescent="0.3">
      <c r="B95" s="14"/>
      <c r="C95" s="14"/>
      <c r="D95" s="14"/>
      <c r="E95" s="14"/>
      <c r="F95" s="14"/>
      <c r="G95" s="14"/>
    </row>
    <row r="96" spans="2:7" x14ac:dyDescent="0.3">
      <c r="B96" s="14"/>
      <c r="C96" s="14"/>
      <c r="D96" s="14"/>
      <c r="E96" s="14"/>
      <c r="F96" s="14"/>
      <c r="G96" s="14"/>
    </row>
    <row r="97" spans="2:7" x14ac:dyDescent="0.3">
      <c r="B97" s="14"/>
      <c r="C97" s="14"/>
      <c r="D97" s="14"/>
      <c r="E97" s="14"/>
      <c r="F97" s="14"/>
      <c r="G97" s="14"/>
    </row>
    <row r="98" spans="2:7" x14ac:dyDescent="0.3">
      <c r="B98" s="14"/>
      <c r="C98" s="14"/>
      <c r="D98" s="14"/>
      <c r="E98" s="14"/>
      <c r="F98" s="14"/>
      <c r="G98" s="14"/>
    </row>
    <row r="99" spans="2:7" x14ac:dyDescent="0.3">
      <c r="B99" s="14"/>
      <c r="C99" s="14"/>
      <c r="D99" s="14"/>
      <c r="E99" s="14"/>
      <c r="F99" s="14"/>
      <c r="G99" s="14"/>
    </row>
    <row r="100" spans="2:7" x14ac:dyDescent="0.3">
      <c r="B100" s="14"/>
      <c r="C100" s="14"/>
      <c r="D100" s="14"/>
      <c r="E100" s="14"/>
      <c r="F100" s="14"/>
      <c r="G100" s="14"/>
    </row>
    <row r="101" spans="2:7" x14ac:dyDescent="0.3">
      <c r="B101" s="14"/>
      <c r="C101" s="14"/>
      <c r="D101" s="14"/>
      <c r="E101" s="14"/>
      <c r="F101" s="14"/>
      <c r="G101" s="14"/>
    </row>
    <row r="102" spans="2:7" x14ac:dyDescent="0.3">
      <c r="B102" s="14"/>
      <c r="C102" s="14"/>
      <c r="D102" s="14"/>
      <c r="E102" s="14"/>
      <c r="F102" s="14"/>
      <c r="G102" s="14"/>
    </row>
    <row r="103" spans="2:7" x14ac:dyDescent="0.3">
      <c r="B103" s="14"/>
      <c r="C103" s="14"/>
      <c r="D103" s="14"/>
      <c r="E103" s="14"/>
      <c r="F103" s="14"/>
      <c r="G103" s="14"/>
    </row>
    <row r="104" spans="2:7" x14ac:dyDescent="0.3">
      <c r="B104" s="14"/>
      <c r="C104" s="14"/>
      <c r="D104" s="14"/>
      <c r="E104" s="14"/>
      <c r="F104" s="14"/>
      <c r="G104" s="14"/>
    </row>
    <row r="105" spans="2:7" x14ac:dyDescent="0.3">
      <c r="B105" s="14"/>
      <c r="C105" s="14"/>
      <c r="D105" s="14"/>
      <c r="E105" s="14"/>
      <c r="F105" s="14"/>
      <c r="G105" s="14"/>
    </row>
    <row r="106" spans="2:7" x14ac:dyDescent="0.3">
      <c r="B106" s="14"/>
      <c r="C106" s="14"/>
      <c r="D106" s="14"/>
      <c r="E106" s="14"/>
      <c r="F106" s="14"/>
      <c r="G106" s="14"/>
    </row>
    <row r="107" spans="2:7" x14ac:dyDescent="0.3">
      <c r="B107" s="14"/>
      <c r="C107" s="14"/>
      <c r="D107" s="14"/>
      <c r="E107" s="14"/>
      <c r="F107" s="14"/>
      <c r="G107" s="14"/>
    </row>
    <row r="108" spans="2:7" x14ac:dyDescent="0.3">
      <c r="B108" s="14"/>
      <c r="C108" s="14"/>
      <c r="D108" s="14"/>
      <c r="E108" s="14"/>
      <c r="F108" s="14"/>
      <c r="G108" s="14"/>
    </row>
    <row r="109" spans="2:7" x14ac:dyDescent="0.3">
      <c r="B109" s="14"/>
      <c r="C109" s="14"/>
      <c r="D109" s="14"/>
      <c r="E109" s="14"/>
      <c r="F109" s="14"/>
      <c r="G109" s="14"/>
    </row>
    <row r="110" spans="2:7" x14ac:dyDescent="0.3">
      <c r="B110" s="14"/>
      <c r="C110" s="14"/>
      <c r="D110" s="14"/>
      <c r="E110" s="14"/>
      <c r="F110" s="14"/>
      <c r="G110" s="14"/>
    </row>
    <row r="111" spans="2:7" x14ac:dyDescent="0.3">
      <c r="B111" s="14"/>
      <c r="C111" s="14"/>
      <c r="D111" s="14"/>
      <c r="E111" s="14"/>
      <c r="F111" s="14"/>
      <c r="G111" s="14"/>
    </row>
    <row r="112" spans="2:7" x14ac:dyDescent="0.3">
      <c r="B112" s="14"/>
      <c r="C112" s="14"/>
      <c r="D112" s="14"/>
      <c r="E112" s="14"/>
      <c r="F112" s="14"/>
      <c r="G112" s="14"/>
    </row>
    <row r="113" spans="2:7" x14ac:dyDescent="0.3">
      <c r="B113" s="14"/>
      <c r="C113" s="14"/>
      <c r="D113" s="14"/>
      <c r="E113" s="14"/>
      <c r="F113" s="14"/>
      <c r="G113" s="14"/>
    </row>
    <row r="114" spans="2:7" x14ac:dyDescent="0.3">
      <c r="B114" s="14"/>
      <c r="C114" s="14"/>
      <c r="D114" s="14"/>
      <c r="E114" s="14"/>
      <c r="F114" s="14"/>
      <c r="G114" s="14"/>
    </row>
    <row r="115" spans="2:7" x14ac:dyDescent="0.3">
      <c r="B115" s="14"/>
      <c r="C115" s="14"/>
      <c r="D115" s="14"/>
      <c r="E115" s="14"/>
      <c r="F115" s="14"/>
      <c r="G115" s="14"/>
    </row>
    <row r="116" spans="2:7" x14ac:dyDescent="0.3">
      <c r="B116" s="14"/>
      <c r="C116" s="14"/>
      <c r="D116" s="14"/>
      <c r="E116" s="14"/>
      <c r="F116" s="14"/>
      <c r="G116" s="14"/>
    </row>
    <row r="117" spans="2:7" x14ac:dyDescent="0.3">
      <c r="B117" s="14"/>
      <c r="C117" s="14"/>
      <c r="D117" s="14"/>
      <c r="E117" s="14"/>
      <c r="F117" s="14"/>
      <c r="G117" s="14"/>
    </row>
    <row r="118" spans="2:7" x14ac:dyDescent="0.3">
      <c r="B118" s="14"/>
      <c r="C118" s="14"/>
      <c r="D118" s="14"/>
      <c r="E118" s="14"/>
      <c r="F118" s="14"/>
      <c r="G118" s="14"/>
    </row>
    <row r="119" spans="2:7" x14ac:dyDescent="0.3">
      <c r="B119" s="14"/>
      <c r="C119" s="14"/>
      <c r="D119" s="14"/>
      <c r="E119" s="14"/>
      <c r="F119" s="14"/>
      <c r="G119" s="14"/>
    </row>
    <row r="120" spans="2:7" x14ac:dyDescent="0.3">
      <c r="B120" s="14"/>
      <c r="C120" s="14"/>
      <c r="D120" s="14"/>
      <c r="E120" s="14"/>
      <c r="F120" s="14"/>
      <c r="G120" s="14"/>
    </row>
    <row r="121" spans="2:7" x14ac:dyDescent="0.3">
      <c r="B121" s="14"/>
      <c r="C121" s="14"/>
      <c r="D121" s="14"/>
      <c r="E121" s="14"/>
      <c r="F121" s="14"/>
      <c r="G121" s="14"/>
    </row>
    <row r="122" spans="2:7" x14ac:dyDescent="0.3">
      <c r="B122" s="14"/>
      <c r="C122" s="14"/>
      <c r="D122" s="14"/>
      <c r="E122" s="14"/>
      <c r="F122" s="14"/>
      <c r="G122" s="14"/>
    </row>
    <row r="123" spans="2:7" x14ac:dyDescent="0.3">
      <c r="B123" s="14"/>
      <c r="C123" s="14"/>
      <c r="D123" s="14"/>
      <c r="E123" s="14"/>
      <c r="F123" s="14"/>
      <c r="G123" s="14"/>
    </row>
    <row r="124" spans="2:7" x14ac:dyDescent="0.3">
      <c r="B124" s="14"/>
      <c r="C124" s="14"/>
      <c r="D124" s="14"/>
      <c r="E124" s="14"/>
      <c r="F124" s="14"/>
      <c r="G124" s="14"/>
    </row>
    <row r="125" spans="2:7" x14ac:dyDescent="0.3">
      <c r="B125" s="14"/>
      <c r="C125" s="14"/>
      <c r="D125" s="14"/>
      <c r="E125" s="14"/>
      <c r="F125" s="14"/>
      <c r="G125" s="14"/>
    </row>
    <row r="126" spans="2:7" x14ac:dyDescent="0.3">
      <c r="B126" s="14"/>
      <c r="C126" s="14"/>
      <c r="D126" s="14"/>
      <c r="E126" s="14"/>
      <c r="F126" s="14"/>
      <c r="G126" s="14"/>
    </row>
    <row r="127" spans="2:7" x14ac:dyDescent="0.3">
      <c r="B127" s="14"/>
      <c r="C127" s="14"/>
      <c r="D127" s="14"/>
      <c r="E127" s="14"/>
      <c r="F127" s="14"/>
      <c r="G127" s="14"/>
    </row>
    <row r="128" spans="2:7" x14ac:dyDescent="0.3">
      <c r="B128" s="14"/>
      <c r="C128" s="14"/>
      <c r="D128" s="14"/>
      <c r="E128" s="14"/>
      <c r="F128" s="14"/>
      <c r="G128" s="14"/>
    </row>
    <row r="129" spans="2:7" x14ac:dyDescent="0.3">
      <c r="B129" s="14"/>
      <c r="C129" s="14"/>
      <c r="D129" s="14"/>
      <c r="E129" s="14"/>
      <c r="F129" s="14"/>
      <c r="G129" s="14"/>
    </row>
    <row r="130" spans="2:7" x14ac:dyDescent="0.3">
      <c r="B130" s="14"/>
      <c r="C130" s="14"/>
      <c r="D130" s="14"/>
      <c r="E130" s="14"/>
      <c r="F130" s="14"/>
      <c r="G130" s="14"/>
    </row>
    <row r="131" spans="2:7" x14ac:dyDescent="0.3">
      <c r="B131" s="14"/>
      <c r="C131" s="14"/>
      <c r="D131" s="14"/>
      <c r="E131" s="14"/>
      <c r="F131" s="14"/>
      <c r="G131" s="14"/>
    </row>
    <row r="132" spans="2:7" x14ac:dyDescent="0.3">
      <c r="B132" s="14"/>
      <c r="C132" s="14"/>
      <c r="D132" s="14"/>
      <c r="E132" s="14"/>
      <c r="F132" s="14"/>
      <c r="G132" s="14"/>
    </row>
    <row r="133" spans="2:7" x14ac:dyDescent="0.3">
      <c r="B133" s="14"/>
      <c r="C133" s="14"/>
      <c r="D133" s="14"/>
      <c r="E133" s="14"/>
      <c r="F133" s="14"/>
      <c r="G133" s="14"/>
    </row>
    <row r="134" spans="2:7" x14ac:dyDescent="0.3">
      <c r="B134" s="14"/>
      <c r="C134" s="14"/>
      <c r="D134" s="14"/>
      <c r="E134" s="14"/>
      <c r="F134" s="14"/>
      <c r="G134" s="14"/>
    </row>
    <row r="135" spans="2:7" x14ac:dyDescent="0.3">
      <c r="B135" s="14"/>
      <c r="C135" s="14"/>
      <c r="D135" s="14"/>
      <c r="E135" s="14"/>
      <c r="F135" s="14"/>
      <c r="G135" s="14"/>
    </row>
    <row r="136" spans="2:7" x14ac:dyDescent="0.3">
      <c r="B136" s="14"/>
      <c r="C136" s="14"/>
      <c r="D136" s="14"/>
      <c r="E136" s="14"/>
      <c r="F136" s="14"/>
      <c r="G136" s="14"/>
    </row>
    <row r="137" spans="2:7" x14ac:dyDescent="0.3">
      <c r="B137" s="14"/>
      <c r="C137" s="14"/>
      <c r="D137" s="14"/>
      <c r="E137" s="14"/>
      <c r="F137" s="14"/>
      <c r="G137" s="14"/>
    </row>
    <row r="138" spans="2:7" x14ac:dyDescent="0.3">
      <c r="B138" s="14"/>
      <c r="C138" s="14"/>
      <c r="D138" s="14"/>
      <c r="E138" s="14"/>
      <c r="F138" s="14"/>
      <c r="G138" s="14"/>
    </row>
    <row r="139" spans="2:7" x14ac:dyDescent="0.3">
      <c r="B139" s="14"/>
      <c r="C139" s="14"/>
      <c r="D139" s="14"/>
      <c r="E139" s="14"/>
      <c r="F139" s="14"/>
      <c r="G139" s="14"/>
    </row>
    <row r="140" spans="2:7" x14ac:dyDescent="0.3">
      <c r="B140" s="14"/>
      <c r="C140" s="14"/>
      <c r="D140" s="14"/>
      <c r="E140" s="14"/>
      <c r="F140" s="14"/>
      <c r="G140" s="14"/>
    </row>
    <row r="141" spans="2:7" x14ac:dyDescent="0.3">
      <c r="B141" s="14"/>
      <c r="C141" s="14"/>
      <c r="D141" s="14"/>
      <c r="E141" s="14"/>
      <c r="F141" s="14"/>
      <c r="G141" s="14"/>
    </row>
    <row r="142" spans="2:7" x14ac:dyDescent="0.3">
      <c r="B142" s="14"/>
      <c r="C142" s="14"/>
      <c r="D142" s="14"/>
      <c r="E142" s="14"/>
      <c r="F142" s="14"/>
      <c r="G142" s="14"/>
    </row>
    <row r="143" spans="2:7" x14ac:dyDescent="0.3">
      <c r="B143" s="14"/>
      <c r="C143" s="14"/>
      <c r="D143" s="14"/>
      <c r="E143" s="14"/>
      <c r="F143" s="14"/>
      <c r="G143" s="1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B9CC-44E8-488E-9F15-3B412F18A52F}">
  <dimension ref="A3:I141"/>
  <sheetViews>
    <sheetView workbookViewId="0">
      <selection activeCell="H4" activeCellId="1" sqref="A4:D137 H4:H141"/>
    </sheetView>
  </sheetViews>
  <sheetFormatPr defaultRowHeight="15.6" x14ac:dyDescent="0.3"/>
  <cols>
    <col min="1" max="1" width="16.5" customWidth="1"/>
    <col min="2" max="2" width="21.8984375" customWidth="1"/>
    <col min="3" max="3" width="16.5" customWidth="1"/>
    <col min="4" max="4" width="17.796875" customWidth="1"/>
    <col min="5" max="5" width="25.59765625" customWidth="1"/>
    <col min="6" max="6" width="21.09765625" customWidth="1"/>
    <col min="7" max="7" width="22.59765625" customWidth="1"/>
    <col min="8" max="8" width="20.09765625" customWidth="1"/>
    <col min="9" max="9" width="20.8984375" customWidth="1"/>
    <col min="10" max="10" width="10.3984375" customWidth="1"/>
  </cols>
  <sheetData>
    <row r="3" spans="1:9" x14ac:dyDescent="0.3">
      <c r="A3" t="s">
        <v>25</v>
      </c>
      <c r="B3" t="s">
        <v>26</v>
      </c>
      <c r="C3" t="s">
        <v>16</v>
      </c>
      <c r="D3" t="s">
        <v>27</v>
      </c>
      <c r="E3" t="s">
        <v>22</v>
      </c>
      <c r="F3" t="s">
        <v>23</v>
      </c>
      <c r="G3" t="s">
        <v>24</v>
      </c>
      <c r="H3" t="s">
        <v>28</v>
      </c>
      <c r="I3" t="s">
        <v>29</v>
      </c>
    </row>
    <row r="4" spans="1:9" x14ac:dyDescent="0.3">
      <c r="A4" s="6" t="s">
        <v>59</v>
      </c>
      <c r="B4" s="6" t="s">
        <v>60</v>
      </c>
      <c r="C4" s="6">
        <v>24</v>
      </c>
      <c r="D4" s="6">
        <v>30</v>
      </c>
      <c r="E4" s="3">
        <f>C4*D4</f>
        <v>720</v>
      </c>
      <c r="F4" s="3">
        <f>E4*'Project setup'!$B$12/1000</f>
        <v>1872</v>
      </c>
      <c r="G4" s="5">
        <f>Table8[[#This Row],[Annual Energy (kWh)]]*'Project setup'!$B$15</f>
        <v>262.08000000000004</v>
      </c>
      <c r="H4" s="7">
        <v>2500</v>
      </c>
      <c r="I4" s="5">
        <f>C4*H4</f>
        <v>60000</v>
      </c>
    </row>
    <row r="5" spans="1:9" x14ac:dyDescent="0.3">
      <c r="A5" s="14"/>
      <c r="B5" s="14"/>
      <c r="C5" s="14"/>
      <c r="D5" s="14"/>
      <c r="H5" s="14"/>
    </row>
    <row r="6" spans="1:9" x14ac:dyDescent="0.3">
      <c r="A6" s="14"/>
      <c r="B6" s="14"/>
      <c r="C6" s="14"/>
      <c r="D6" s="14"/>
      <c r="H6" s="14"/>
    </row>
    <row r="7" spans="1:9" x14ac:dyDescent="0.3">
      <c r="A7" s="14"/>
      <c r="B7" s="14"/>
      <c r="C7" s="14"/>
      <c r="D7" s="14"/>
      <c r="H7" s="14"/>
    </row>
    <row r="8" spans="1:9" x14ac:dyDescent="0.3">
      <c r="A8" s="14"/>
      <c r="B8" s="14"/>
      <c r="C8" s="14"/>
      <c r="D8" s="14"/>
      <c r="H8" s="14"/>
    </row>
    <row r="9" spans="1:9" x14ac:dyDescent="0.3">
      <c r="A9" s="14"/>
      <c r="B9" s="14"/>
      <c r="C9" s="14"/>
      <c r="D9" s="14"/>
      <c r="H9" s="14"/>
    </row>
    <row r="10" spans="1:9" x14ac:dyDescent="0.3">
      <c r="A10" s="14"/>
      <c r="B10" s="14"/>
      <c r="C10" s="14"/>
      <c r="D10" s="14"/>
      <c r="H10" s="14"/>
    </row>
    <row r="11" spans="1:9" x14ac:dyDescent="0.3">
      <c r="A11" s="14"/>
      <c r="B11" s="14"/>
      <c r="C11" s="14"/>
      <c r="D11" s="14"/>
      <c r="H11" s="14"/>
    </row>
    <row r="12" spans="1:9" x14ac:dyDescent="0.3">
      <c r="A12" s="14"/>
      <c r="B12" s="14"/>
      <c r="C12" s="14"/>
      <c r="D12" s="14"/>
      <c r="H12" s="14"/>
    </row>
    <row r="13" spans="1:9" x14ac:dyDescent="0.3">
      <c r="A13" s="14"/>
      <c r="B13" s="14"/>
      <c r="C13" s="14"/>
      <c r="D13" s="14"/>
      <c r="H13" s="14"/>
    </row>
    <row r="14" spans="1:9" x14ac:dyDescent="0.3">
      <c r="A14" s="14"/>
      <c r="B14" s="14"/>
      <c r="C14" s="14"/>
      <c r="D14" s="14"/>
      <c r="H14" s="14"/>
    </row>
    <row r="15" spans="1:9" x14ac:dyDescent="0.3">
      <c r="A15" s="14"/>
      <c r="B15" s="14"/>
      <c r="C15" s="14"/>
      <c r="D15" s="14"/>
      <c r="H15" s="14"/>
    </row>
    <row r="16" spans="1:9" x14ac:dyDescent="0.3">
      <c r="A16" s="14"/>
      <c r="B16" s="14"/>
      <c r="C16" s="14"/>
      <c r="D16" s="14"/>
      <c r="H16" s="14"/>
    </row>
    <row r="17" spans="1:8" x14ac:dyDescent="0.3">
      <c r="A17" s="14"/>
      <c r="B17" s="14"/>
      <c r="C17" s="14"/>
      <c r="D17" s="14"/>
      <c r="H17" s="14"/>
    </row>
    <row r="18" spans="1:8" x14ac:dyDescent="0.3">
      <c r="A18" s="14"/>
      <c r="B18" s="14"/>
      <c r="C18" s="14"/>
      <c r="D18" s="14"/>
      <c r="H18" s="14"/>
    </row>
    <row r="19" spans="1:8" x14ac:dyDescent="0.3">
      <c r="A19" s="14"/>
      <c r="B19" s="14"/>
      <c r="C19" s="14"/>
      <c r="D19" s="14"/>
      <c r="H19" s="14"/>
    </row>
    <row r="20" spans="1:8" x14ac:dyDescent="0.3">
      <c r="A20" s="14"/>
      <c r="B20" s="14"/>
      <c r="C20" s="14"/>
      <c r="D20" s="14"/>
      <c r="H20" s="14"/>
    </row>
    <row r="21" spans="1:8" x14ac:dyDescent="0.3">
      <c r="A21" s="14"/>
      <c r="B21" s="14"/>
      <c r="C21" s="14"/>
      <c r="D21" s="14"/>
      <c r="H21" s="14"/>
    </row>
    <row r="22" spans="1:8" x14ac:dyDescent="0.3">
      <c r="A22" s="14"/>
      <c r="B22" s="14"/>
      <c r="C22" s="14"/>
      <c r="D22" s="14"/>
      <c r="H22" s="14"/>
    </row>
    <row r="23" spans="1:8" x14ac:dyDescent="0.3">
      <c r="A23" s="14"/>
      <c r="B23" s="14"/>
      <c r="C23" s="14"/>
      <c r="D23" s="14"/>
      <c r="H23" s="14"/>
    </row>
    <row r="24" spans="1:8" x14ac:dyDescent="0.3">
      <c r="A24" s="14"/>
      <c r="B24" s="14"/>
      <c r="C24" s="14"/>
      <c r="D24" s="14"/>
      <c r="H24" s="14"/>
    </row>
    <row r="25" spans="1:8" x14ac:dyDescent="0.3">
      <c r="A25" s="14"/>
      <c r="B25" s="14"/>
      <c r="C25" s="14"/>
      <c r="D25" s="14"/>
      <c r="H25" s="14"/>
    </row>
    <row r="26" spans="1:8" x14ac:dyDescent="0.3">
      <c r="A26" s="14"/>
      <c r="B26" s="14"/>
      <c r="C26" s="14"/>
      <c r="D26" s="14"/>
      <c r="H26" s="14"/>
    </row>
    <row r="27" spans="1:8" x14ac:dyDescent="0.3">
      <c r="A27" s="14"/>
      <c r="B27" s="14"/>
      <c r="C27" s="14"/>
      <c r="D27" s="14"/>
      <c r="H27" s="14"/>
    </row>
    <row r="28" spans="1:8" x14ac:dyDescent="0.3">
      <c r="A28" s="14"/>
      <c r="B28" s="14"/>
      <c r="C28" s="14"/>
      <c r="D28" s="14"/>
      <c r="H28" s="14"/>
    </row>
    <row r="29" spans="1:8" x14ac:dyDescent="0.3">
      <c r="A29" s="14"/>
      <c r="B29" s="14"/>
      <c r="C29" s="14"/>
      <c r="D29" s="14"/>
      <c r="H29" s="14"/>
    </row>
    <row r="30" spans="1:8" x14ac:dyDescent="0.3">
      <c r="A30" s="14"/>
      <c r="B30" s="14"/>
      <c r="C30" s="14"/>
      <c r="D30" s="14"/>
      <c r="H30" s="14"/>
    </row>
    <row r="31" spans="1:8" x14ac:dyDescent="0.3">
      <c r="A31" s="14"/>
      <c r="B31" s="14"/>
      <c r="C31" s="14"/>
      <c r="D31" s="14"/>
      <c r="H31" s="14"/>
    </row>
    <row r="32" spans="1:8" x14ac:dyDescent="0.3">
      <c r="A32" s="14"/>
      <c r="B32" s="14"/>
      <c r="C32" s="14"/>
      <c r="D32" s="14"/>
      <c r="H32" s="14"/>
    </row>
    <row r="33" spans="1:8" x14ac:dyDescent="0.3">
      <c r="A33" s="14"/>
      <c r="B33" s="14"/>
      <c r="C33" s="14"/>
      <c r="D33" s="14"/>
      <c r="H33" s="14"/>
    </row>
    <row r="34" spans="1:8" x14ac:dyDescent="0.3">
      <c r="A34" s="14"/>
      <c r="B34" s="14"/>
      <c r="C34" s="14"/>
      <c r="D34" s="14"/>
      <c r="H34" s="14"/>
    </row>
    <row r="35" spans="1:8" x14ac:dyDescent="0.3">
      <c r="A35" s="14"/>
      <c r="B35" s="14"/>
      <c r="C35" s="14"/>
      <c r="D35" s="14"/>
      <c r="H35" s="14"/>
    </row>
    <row r="36" spans="1:8" x14ac:dyDescent="0.3">
      <c r="A36" s="14"/>
      <c r="B36" s="14"/>
      <c r="C36" s="14"/>
      <c r="D36" s="14"/>
      <c r="H36" s="14"/>
    </row>
    <row r="37" spans="1:8" x14ac:dyDescent="0.3">
      <c r="A37" s="14"/>
      <c r="B37" s="14"/>
      <c r="C37" s="14"/>
      <c r="D37" s="14"/>
      <c r="H37" s="14"/>
    </row>
    <row r="38" spans="1:8" x14ac:dyDescent="0.3">
      <c r="A38" s="14"/>
      <c r="B38" s="14"/>
      <c r="C38" s="14"/>
      <c r="D38" s="14"/>
      <c r="H38" s="14"/>
    </row>
    <row r="39" spans="1:8" x14ac:dyDescent="0.3">
      <c r="A39" s="14"/>
      <c r="B39" s="14"/>
      <c r="C39" s="14"/>
      <c r="D39" s="14"/>
      <c r="H39" s="14"/>
    </row>
    <row r="40" spans="1:8" x14ac:dyDescent="0.3">
      <c r="A40" s="14"/>
      <c r="B40" s="14"/>
      <c r="C40" s="14"/>
      <c r="D40" s="14"/>
      <c r="H40" s="14"/>
    </row>
    <row r="41" spans="1:8" x14ac:dyDescent="0.3">
      <c r="A41" s="14"/>
      <c r="B41" s="14"/>
      <c r="C41" s="14"/>
      <c r="D41" s="14"/>
      <c r="H41" s="14"/>
    </row>
    <row r="42" spans="1:8" x14ac:dyDescent="0.3">
      <c r="A42" s="14"/>
      <c r="B42" s="14"/>
      <c r="C42" s="14"/>
      <c r="D42" s="14"/>
      <c r="H42" s="14"/>
    </row>
    <row r="43" spans="1:8" x14ac:dyDescent="0.3">
      <c r="A43" s="14"/>
      <c r="B43" s="14"/>
      <c r="C43" s="14"/>
      <c r="D43" s="14"/>
      <c r="H43" s="14"/>
    </row>
    <row r="44" spans="1:8" x14ac:dyDescent="0.3">
      <c r="A44" s="14"/>
      <c r="B44" s="14"/>
      <c r="C44" s="14"/>
      <c r="D44" s="14"/>
      <c r="H44" s="14"/>
    </row>
    <row r="45" spans="1:8" x14ac:dyDescent="0.3">
      <c r="A45" s="14"/>
      <c r="B45" s="14"/>
      <c r="C45" s="14"/>
      <c r="D45" s="14"/>
      <c r="H45" s="14"/>
    </row>
    <row r="46" spans="1:8" x14ac:dyDescent="0.3">
      <c r="A46" s="14"/>
      <c r="B46" s="14"/>
      <c r="C46" s="14"/>
      <c r="D46" s="14"/>
      <c r="H46" s="14"/>
    </row>
    <row r="47" spans="1:8" x14ac:dyDescent="0.3">
      <c r="A47" s="14"/>
      <c r="B47" s="14"/>
      <c r="C47" s="14"/>
      <c r="D47" s="14"/>
      <c r="H47" s="14"/>
    </row>
    <row r="48" spans="1:8" x14ac:dyDescent="0.3">
      <c r="A48" s="14"/>
      <c r="B48" s="14"/>
      <c r="C48" s="14"/>
      <c r="D48" s="14"/>
      <c r="H48" s="14"/>
    </row>
    <row r="49" spans="1:8" x14ac:dyDescent="0.3">
      <c r="A49" s="14"/>
      <c r="B49" s="14"/>
      <c r="C49" s="14"/>
      <c r="D49" s="14"/>
      <c r="H49" s="14"/>
    </row>
    <row r="50" spans="1:8" x14ac:dyDescent="0.3">
      <c r="A50" s="14"/>
      <c r="B50" s="14"/>
      <c r="C50" s="14"/>
      <c r="D50" s="14"/>
      <c r="H50" s="14"/>
    </row>
    <row r="51" spans="1:8" x14ac:dyDescent="0.3">
      <c r="A51" s="14"/>
      <c r="B51" s="14"/>
      <c r="C51" s="14"/>
      <c r="D51" s="14"/>
      <c r="H51" s="14"/>
    </row>
    <row r="52" spans="1:8" x14ac:dyDescent="0.3">
      <c r="A52" s="14"/>
      <c r="B52" s="14"/>
      <c r="C52" s="14"/>
      <c r="D52" s="14"/>
      <c r="H52" s="14"/>
    </row>
    <row r="53" spans="1:8" x14ac:dyDescent="0.3">
      <c r="A53" s="14"/>
      <c r="B53" s="14"/>
      <c r="C53" s="14"/>
      <c r="D53" s="14"/>
      <c r="H53" s="14"/>
    </row>
    <row r="54" spans="1:8" x14ac:dyDescent="0.3">
      <c r="A54" s="14"/>
      <c r="B54" s="14"/>
      <c r="C54" s="14"/>
      <c r="D54" s="14"/>
      <c r="H54" s="14"/>
    </row>
    <row r="55" spans="1:8" x14ac:dyDescent="0.3">
      <c r="A55" s="14"/>
      <c r="B55" s="14"/>
      <c r="C55" s="14"/>
      <c r="D55" s="14"/>
      <c r="H55" s="14"/>
    </row>
    <row r="56" spans="1:8" x14ac:dyDescent="0.3">
      <c r="A56" s="14"/>
      <c r="B56" s="14"/>
      <c r="C56" s="14"/>
      <c r="D56" s="14"/>
      <c r="H56" s="14"/>
    </row>
    <row r="57" spans="1:8" x14ac:dyDescent="0.3">
      <c r="A57" s="14"/>
      <c r="B57" s="14"/>
      <c r="C57" s="14"/>
      <c r="D57" s="14"/>
      <c r="H57" s="14"/>
    </row>
    <row r="58" spans="1:8" x14ac:dyDescent="0.3">
      <c r="A58" s="14"/>
      <c r="B58" s="14"/>
      <c r="C58" s="14"/>
      <c r="D58" s="14"/>
      <c r="H58" s="14"/>
    </row>
    <row r="59" spans="1:8" x14ac:dyDescent="0.3">
      <c r="A59" s="14"/>
      <c r="B59" s="14"/>
      <c r="C59" s="14"/>
      <c r="D59" s="14"/>
      <c r="H59" s="14"/>
    </row>
    <row r="60" spans="1:8" x14ac:dyDescent="0.3">
      <c r="A60" s="14"/>
      <c r="B60" s="14"/>
      <c r="C60" s="14"/>
      <c r="D60" s="14"/>
      <c r="H60" s="14"/>
    </row>
    <row r="61" spans="1:8" x14ac:dyDescent="0.3">
      <c r="A61" s="14"/>
      <c r="B61" s="14"/>
      <c r="C61" s="14"/>
      <c r="D61" s="14"/>
      <c r="H61" s="14"/>
    </row>
    <row r="62" spans="1:8" x14ac:dyDescent="0.3">
      <c r="A62" s="14"/>
      <c r="B62" s="14"/>
      <c r="C62" s="14"/>
      <c r="D62" s="14"/>
      <c r="H62" s="14"/>
    </row>
    <row r="63" spans="1:8" x14ac:dyDescent="0.3">
      <c r="A63" s="14"/>
      <c r="B63" s="14"/>
      <c r="C63" s="14"/>
      <c r="D63" s="14"/>
      <c r="H63" s="14"/>
    </row>
    <row r="64" spans="1:8" x14ac:dyDescent="0.3">
      <c r="A64" s="14"/>
      <c r="B64" s="14"/>
      <c r="C64" s="14"/>
      <c r="D64" s="14"/>
      <c r="H64" s="14"/>
    </row>
    <row r="65" spans="1:8" x14ac:dyDescent="0.3">
      <c r="A65" s="14"/>
      <c r="B65" s="14"/>
      <c r="C65" s="14"/>
      <c r="D65" s="14"/>
      <c r="H65" s="14"/>
    </row>
    <row r="66" spans="1:8" x14ac:dyDescent="0.3">
      <c r="A66" s="14"/>
      <c r="B66" s="14"/>
      <c r="C66" s="14"/>
      <c r="D66" s="14"/>
      <c r="H66" s="14"/>
    </row>
    <row r="67" spans="1:8" x14ac:dyDescent="0.3">
      <c r="A67" s="14"/>
      <c r="B67" s="14"/>
      <c r="C67" s="14"/>
      <c r="D67" s="14"/>
      <c r="H67" s="14"/>
    </row>
    <row r="68" spans="1:8" x14ac:dyDescent="0.3">
      <c r="A68" s="14"/>
      <c r="B68" s="14"/>
      <c r="C68" s="14"/>
      <c r="D68" s="14"/>
      <c r="H68" s="14"/>
    </row>
    <row r="69" spans="1:8" x14ac:dyDescent="0.3">
      <c r="A69" s="14"/>
      <c r="B69" s="14"/>
      <c r="C69" s="14"/>
      <c r="D69" s="14"/>
      <c r="H69" s="14"/>
    </row>
    <row r="70" spans="1:8" x14ac:dyDescent="0.3">
      <c r="A70" s="14"/>
      <c r="B70" s="14"/>
      <c r="C70" s="14"/>
      <c r="D70" s="14"/>
      <c r="H70" s="14"/>
    </row>
    <row r="71" spans="1:8" x14ac:dyDescent="0.3">
      <c r="A71" s="14"/>
      <c r="B71" s="14"/>
      <c r="C71" s="14"/>
      <c r="D71" s="14"/>
      <c r="H71" s="14"/>
    </row>
    <row r="72" spans="1:8" x14ac:dyDescent="0.3">
      <c r="A72" s="14"/>
      <c r="B72" s="14"/>
      <c r="C72" s="14"/>
      <c r="D72" s="14"/>
      <c r="H72" s="14"/>
    </row>
    <row r="73" spans="1:8" x14ac:dyDescent="0.3">
      <c r="A73" s="14"/>
      <c r="B73" s="14"/>
      <c r="C73" s="14"/>
      <c r="D73" s="14"/>
      <c r="H73" s="14"/>
    </row>
    <row r="74" spans="1:8" x14ac:dyDescent="0.3">
      <c r="A74" s="14"/>
      <c r="B74" s="14"/>
      <c r="C74" s="14"/>
      <c r="D74" s="14"/>
      <c r="H74" s="14"/>
    </row>
    <row r="75" spans="1:8" x14ac:dyDescent="0.3">
      <c r="A75" s="14"/>
      <c r="B75" s="14"/>
      <c r="C75" s="14"/>
      <c r="D75" s="14"/>
      <c r="H75" s="14"/>
    </row>
    <row r="76" spans="1:8" x14ac:dyDescent="0.3">
      <c r="A76" s="14"/>
      <c r="B76" s="14"/>
      <c r="C76" s="14"/>
      <c r="D76" s="14"/>
      <c r="H76" s="14"/>
    </row>
    <row r="77" spans="1:8" x14ac:dyDescent="0.3">
      <c r="A77" s="14"/>
      <c r="B77" s="14"/>
      <c r="C77" s="14"/>
      <c r="D77" s="14"/>
      <c r="H77" s="14"/>
    </row>
    <row r="78" spans="1:8" x14ac:dyDescent="0.3">
      <c r="A78" s="14"/>
      <c r="B78" s="14"/>
      <c r="C78" s="14"/>
      <c r="D78" s="14"/>
      <c r="H78" s="14"/>
    </row>
    <row r="79" spans="1:8" x14ac:dyDescent="0.3">
      <c r="A79" s="14"/>
      <c r="B79" s="14"/>
      <c r="C79" s="14"/>
      <c r="D79" s="14"/>
      <c r="H79" s="14"/>
    </row>
    <row r="80" spans="1:8" x14ac:dyDescent="0.3">
      <c r="A80" s="14"/>
      <c r="B80" s="14"/>
      <c r="C80" s="14"/>
      <c r="D80" s="14"/>
      <c r="H80" s="14"/>
    </row>
    <row r="81" spans="1:8" x14ac:dyDescent="0.3">
      <c r="A81" s="14"/>
      <c r="B81" s="14"/>
      <c r="C81" s="14"/>
      <c r="D81" s="14"/>
      <c r="H81" s="14"/>
    </row>
    <row r="82" spans="1:8" x14ac:dyDescent="0.3">
      <c r="A82" s="14"/>
      <c r="B82" s="14"/>
      <c r="C82" s="14"/>
      <c r="D82" s="14"/>
      <c r="H82" s="14"/>
    </row>
    <row r="83" spans="1:8" x14ac:dyDescent="0.3">
      <c r="A83" s="14"/>
      <c r="B83" s="14"/>
      <c r="C83" s="14"/>
      <c r="D83" s="14"/>
      <c r="H83" s="14"/>
    </row>
    <row r="84" spans="1:8" x14ac:dyDescent="0.3">
      <c r="A84" s="14"/>
      <c r="B84" s="14"/>
      <c r="C84" s="14"/>
      <c r="D84" s="14"/>
      <c r="H84" s="14"/>
    </row>
    <row r="85" spans="1:8" x14ac:dyDescent="0.3">
      <c r="A85" s="14"/>
      <c r="B85" s="14"/>
      <c r="C85" s="14"/>
      <c r="D85" s="14"/>
      <c r="H85" s="14"/>
    </row>
    <row r="86" spans="1:8" x14ac:dyDescent="0.3">
      <c r="A86" s="14"/>
      <c r="B86" s="14"/>
      <c r="C86" s="14"/>
      <c r="D86" s="14"/>
      <c r="H86" s="14"/>
    </row>
    <row r="87" spans="1:8" x14ac:dyDescent="0.3">
      <c r="A87" s="14"/>
      <c r="B87" s="14"/>
      <c r="C87" s="14"/>
      <c r="D87" s="14"/>
      <c r="H87" s="14"/>
    </row>
    <row r="88" spans="1:8" x14ac:dyDescent="0.3">
      <c r="A88" s="14"/>
      <c r="B88" s="14"/>
      <c r="C88" s="14"/>
      <c r="D88" s="14"/>
      <c r="H88" s="14"/>
    </row>
    <row r="89" spans="1:8" x14ac:dyDescent="0.3">
      <c r="A89" s="14"/>
      <c r="B89" s="14"/>
      <c r="C89" s="14"/>
      <c r="D89" s="14"/>
      <c r="H89" s="14"/>
    </row>
    <row r="90" spans="1:8" x14ac:dyDescent="0.3">
      <c r="A90" s="14"/>
      <c r="B90" s="14"/>
      <c r="C90" s="14"/>
      <c r="D90" s="14"/>
      <c r="H90" s="14"/>
    </row>
    <row r="91" spans="1:8" x14ac:dyDescent="0.3">
      <c r="A91" s="14"/>
      <c r="B91" s="14"/>
      <c r="C91" s="14"/>
      <c r="D91" s="14"/>
      <c r="H91" s="14"/>
    </row>
    <row r="92" spans="1:8" x14ac:dyDescent="0.3">
      <c r="A92" s="14"/>
      <c r="B92" s="14"/>
      <c r="C92" s="14"/>
      <c r="D92" s="14"/>
      <c r="H92" s="14"/>
    </row>
    <row r="93" spans="1:8" x14ac:dyDescent="0.3">
      <c r="A93" s="14"/>
      <c r="B93" s="14"/>
      <c r="C93" s="14"/>
      <c r="D93" s="14"/>
      <c r="H93" s="14"/>
    </row>
    <row r="94" spans="1:8" x14ac:dyDescent="0.3">
      <c r="A94" s="14"/>
      <c r="B94" s="14"/>
      <c r="C94" s="14"/>
      <c r="D94" s="14"/>
      <c r="H94" s="14"/>
    </row>
    <row r="95" spans="1:8" x14ac:dyDescent="0.3">
      <c r="A95" s="14"/>
      <c r="B95" s="14"/>
      <c r="C95" s="14"/>
      <c r="D95" s="14"/>
      <c r="H95" s="14"/>
    </row>
    <row r="96" spans="1:8" x14ac:dyDescent="0.3">
      <c r="A96" s="14"/>
      <c r="B96" s="14"/>
      <c r="C96" s="14"/>
      <c r="D96" s="14"/>
      <c r="H96" s="14"/>
    </row>
    <row r="97" spans="1:8" x14ac:dyDescent="0.3">
      <c r="A97" s="14"/>
      <c r="B97" s="14"/>
      <c r="C97" s="14"/>
      <c r="D97" s="14"/>
      <c r="H97" s="14"/>
    </row>
    <row r="98" spans="1:8" x14ac:dyDescent="0.3">
      <c r="A98" s="14"/>
      <c r="B98" s="14"/>
      <c r="C98" s="14"/>
      <c r="D98" s="14"/>
      <c r="H98" s="14"/>
    </row>
    <row r="99" spans="1:8" x14ac:dyDescent="0.3">
      <c r="A99" s="14"/>
      <c r="B99" s="14"/>
      <c r="C99" s="14"/>
      <c r="D99" s="14"/>
      <c r="H99" s="14"/>
    </row>
    <row r="100" spans="1:8" x14ac:dyDescent="0.3">
      <c r="A100" s="14"/>
      <c r="B100" s="14"/>
      <c r="C100" s="14"/>
      <c r="D100" s="14"/>
      <c r="H100" s="14"/>
    </row>
    <row r="101" spans="1:8" x14ac:dyDescent="0.3">
      <c r="A101" s="14"/>
      <c r="B101" s="14"/>
      <c r="C101" s="14"/>
      <c r="D101" s="14"/>
      <c r="H101" s="14"/>
    </row>
    <row r="102" spans="1:8" x14ac:dyDescent="0.3">
      <c r="A102" s="14"/>
      <c r="B102" s="14"/>
      <c r="C102" s="14"/>
      <c r="D102" s="14"/>
      <c r="H102" s="14"/>
    </row>
    <row r="103" spans="1:8" x14ac:dyDescent="0.3">
      <c r="A103" s="14"/>
      <c r="B103" s="14"/>
      <c r="C103" s="14"/>
      <c r="D103" s="14"/>
      <c r="H103" s="14"/>
    </row>
    <row r="104" spans="1:8" x14ac:dyDescent="0.3">
      <c r="A104" s="14"/>
      <c r="B104" s="14"/>
      <c r="C104" s="14"/>
      <c r="D104" s="14"/>
      <c r="H104" s="14"/>
    </row>
    <row r="105" spans="1:8" x14ac:dyDescent="0.3">
      <c r="A105" s="14"/>
      <c r="B105" s="14"/>
      <c r="C105" s="14"/>
      <c r="D105" s="14"/>
      <c r="H105" s="14"/>
    </row>
    <row r="106" spans="1:8" x14ac:dyDescent="0.3">
      <c r="A106" s="14"/>
      <c r="B106" s="14"/>
      <c r="C106" s="14"/>
      <c r="D106" s="14"/>
      <c r="H106" s="14"/>
    </row>
    <row r="107" spans="1:8" x14ac:dyDescent="0.3">
      <c r="A107" s="14"/>
      <c r="B107" s="14"/>
      <c r="C107" s="14"/>
      <c r="D107" s="14"/>
      <c r="H107" s="14"/>
    </row>
    <row r="108" spans="1:8" x14ac:dyDescent="0.3">
      <c r="A108" s="14"/>
      <c r="B108" s="14"/>
      <c r="C108" s="14"/>
      <c r="D108" s="14"/>
      <c r="H108" s="14"/>
    </row>
    <row r="109" spans="1:8" x14ac:dyDescent="0.3">
      <c r="A109" s="14"/>
      <c r="B109" s="14"/>
      <c r="C109" s="14"/>
      <c r="D109" s="14"/>
      <c r="H109" s="14"/>
    </row>
    <row r="110" spans="1:8" x14ac:dyDescent="0.3">
      <c r="A110" s="14"/>
      <c r="B110" s="14"/>
      <c r="C110" s="14"/>
      <c r="D110" s="14"/>
      <c r="H110" s="14"/>
    </row>
    <row r="111" spans="1:8" x14ac:dyDescent="0.3">
      <c r="A111" s="14"/>
      <c r="B111" s="14"/>
      <c r="C111" s="14"/>
      <c r="D111" s="14"/>
      <c r="H111" s="14"/>
    </row>
    <row r="112" spans="1:8" x14ac:dyDescent="0.3">
      <c r="A112" s="14"/>
      <c r="B112" s="14"/>
      <c r="C112" s="14"/>
      <c r="D112" s="14"/>
      <c r="H112" s="14"/>
    </row>
    <row r="113" spans="1:8" x14ac:dyDescent="0.3">
      <c r="A113" s="14"/>
      <c r="B113" s="14"/>
      <c r="C113" s="14"/>
      <c r="D113" s="14"/>
      <c r="H113" s="14"/>
    </row>
    <row r="114" spans="1:8" x14ac:dyDescent="0.3">
      <c r="A114" s="14"/>
      <c r="B114" s="14"/>
      <c r="C114" s="14"/>
      <c r="D114" s="14"/>
      <c r="H114" s="14"/>
    </row>
    <row r="115" spans="1:8" x14ac:dyDescent="0.3">
      <c r="A115" s="14"/>
      <c r="B115" s="14"/>
      <c r="C115" s="14"/>
      <c r="D115" s="14"/>
      <c r="H115" s="14"/>
    </row>
    <row r="116" spans="1:8" x14ac:dyDescent="0.3">
      <c r="A116" s="14"/>
      <c r="B116" s="14"/>
      <c r="C116" s="14"/>
      <c r="D116" s="14"/>
      <c r="H116" s="14"/>
    </row>
    <row r="117" spans="1:8" x14ac:dyDescent="0.3">
      <c r="A117" s="14"/>
      <c r="B117" s="14"/>
      <c r="C117" s="14"/>
      <c r="D117" s="14"/>
      <c r="H117" s="14"/>
    </row>
    <row r="118" spans="1:8" x14ac:dyDescent="0.3">
      <c r="A118" s="14"/>
      <c r="B118" s="14"/>
      <c r="C118" s="14"/>
      <c r="D118" s="14"/>
      <c r="H118" s="14"/>
    </row>
    <row r="119" spans="1:8" x14ac:dyDescent="0.3">
      <c r="A119" s="14"/>
      <c r="B119" s="14"/>
      <c r="C119" s="14"/>
      <c r="D119" s="14"/>
      <c r="H119" s="14"/>
    </row>
    <row r="120" spans="1:8" x14ac:dyDescent="0.3">
      <c r="A120" s="14"/>
      <c r="B120" s="14"/>
      <c r="C120" s="14"/>
      <c r="D120" s="14"/>
      <c r="H120" s="14"/>
    </row>
    <row r="121" spans="1:8" x14ac:dyDescent="0.3">
      <c r="A121" s="14"/>
      <c r="B121" s="14"/>
      <c r="C121" s="14"/>
      <c r="D121" s="14"/>
      <c r="H121" s="14"/>
    </row>
    <row r="122" spans="1:8" x14ac:dyDescent="0.3">
      <c r="A122" s="14"/>
      <c r="B122" s="14"/>
      <c r="C122" s="14"/>
      <c r="D122" s="14"/>
      <c r="H122" s="14"/>
    </row>
    <row r="123" spans="1:8" x14ac:dyDescent="0.3">
      <c r="A123" s="14"/>
      <c r="B123" s="14"/>
      <c r="C123" s="14"/>
      <c r="D123" s="14"/>
      <c r="H123" s="14"/>
    </row>
    <row r="124" spans="1:8" x14ac:dyDescent="0.3">
      <c r="A124" s="14"/>
      <c r="B124" s="14"/>
      <c r="C124" s="14"/>
      <c r="D124" s="14"/>
      <c r="H124" s="14"/>
    </row>
    <row r="125" spans="1:8" x14ac:dyDescent="0.3">
      <c r="A125" s="14"/>
      <c r="B125" s="14"/>
      <c r="C125" s="14"/>
      <c r="D125" s="14"/>
      <c r="H125" s="14"/>
    </row>
    <row r="126" spans="1:8" x14ac:dyDescent="0.3">
      <c r="A126" s="14"/>
      <c r="B126" s="14"/>
      <c r="C126" s="14"/>
      <c r="D126" s="14"/>
      <c r="H126" s="14"/>
    </row>
    <row r="127" spans="1:8" x14ac:dyDescent="0.3">
      <c r="A127" s="14"/>
      <c r="B127" s="14"/>
      <c r="C127" s="14"/>
      <c r="D127" s="14"/>
      <c r="H127" s="14"/>
    </row>
    <row r="128" spans="1:8" x14ac:dyDescent="0.3">
      <c r="A128" s="14"/>
      <c r="B128" s="14"/>
      <c r="C128" s="14"/>
      <c r="D128" s="14"/>
      <c r="H128" s="14"/>
    </row>
    <row r="129" spans="1:8" x14ac:dyDescent="0.3">
      <c r="A129" s="14"/>
      <c r="B129" s="14"/>
      <c r="C129" s="14"/>
      <c r="D129" s="14"/>
      <c r="H129" s="14"/>
    </row>
    <row r="130" spans="1:8" x14ac:dyDescent="0.3">
      <c r="A130" s="14"/>
      <c r="B130" s="14"/>
      <c r="C130" s="14"/>
      <c r="D130" s="14"/>
      <c r="H130" s="14"/>
    </row>
    <row r="131" spans="1:8" x14ac:dyDescent="0.3">
      <c r="A131" s="14"/>
      <c r="B131" s="14"/>
      <c r="C131" s="14"/>
      <c r="D131" s="14"/>
      <c r="H131" s="14"/>
    </row>
    <row r="132" spans="1:8" x14ac:dyDescent="0.3">
      <c r="A132" s="14"/>
      <c r="B132" s="14"/>
      <c r="C132" s="14"/>
      <c r="D132" s="14"/>
      <c r="H132" s="14"/>
    </row>
    <row r="133" spans="1:8" x14ac:dyDescent="0.3">
      <c r="A133" s="14"/>
      <c r="B133" s="14"/>
      <c r="C133" s="14"/>
      <c r="D133" s="14"/>
      <c r="H133" s="14"/>
    </row>
    <row r="134" spans="1:8" x14ac:dyDescent="0.3">
      <c r="A134" s="14"/>
      <c r="B134" s="14"/>
      <c r="C134" s="14"/>
      <c r="D134" s="14"/>
      <c r="H134" s="14"/>
    </row>
    <row r="135" spans="1:8" x14ac:dyDescent="0.3">
      <c r="A135" s="14"/>
      <c r="B135" s="14"/>
      <c r="C135" s="14"/>
      <c r="D135" s="14"/>
      <c r="H135" s="14"/>
    </row>
    <row r="136" spans="1:8" x14ac:dyDescent="0.3">
      <c r="A136" s="14"/>
      <c r="B136" s="14"/>
      <c r="C136" s="14"/>
      <c r="D136" s="14"/>
      <c r="H136" s="14"/>
    </row>
    <row r="137" spans="1:8" x14ac:dyDescent="0.3">
      <c r="A137" s="14"/>
      <c r="B137" s="14"/>
      <c r="C137" s="14"/>
      <c r="D137" s="14"/>
      <c r="H137" s="14"/>
    </row>
    <row r="138" spans="1:8" x14ac:dyDescent="0.3">
      <c r="H138" s="14"/>
    </row>
    <row r="139" spans="1:8" x14ac:dyDescent="0.3">
      <c r="H139" s="14"/>
    </row>
    <row r="140" spans="1:8" x14ac:dyDescent="0.3">
      <c r="H140" s="14"/>
    </row>
    <row r="141" spans="1:8" x14ac:dyDescent="0.3">
      <c r="H141" s="1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601D7-1716-43D0-BCE1-383E8376455C}">
  <dimension ref="A3:G38"/>
  <sheetViews>
    <sheetView tabSelected="1" workbookViewId="0">
      <selection activeCell="B21" sqref="B21:B23"/>
    </sheetView>
  </sheetViews>
  <sheetFormatPr defaultRowHeight="15.6" x14ac:dyDescent="0.3"/>
  <cols>
    <col min="1" max="1" width="29.09765625" bestFit="1" customWidth="1"/>
    <col min="2" max="2" width="28.59765625" bestFit="1" customWidth="1"/>
    <col min="5" max="5" width="15.296875" customWidth="1"/>
    <col min="6" max="6" width="18.796875" customWidth="1"/>
    <col min="7" max="7" width="12.296875" customWidth="1"/>
  </cols>
  <sheetData>
    <row r="3" spans="1:7" ht="18" x14ac:dyDescent="0.3">
      <c r="A3" s="19" t="s">
        <v>30</v>
      </c>
      <c r="B3" s="19"/>
      <c r="D3" t="s">
        <v>56</v>
      </c>
      <c r="E3" t="s">
        <v>53</v>
      </c>
      <c r="F3" t="s">
        <v>54</v>
      </c>
      <c r="G3" t="s">
        <v>55</v>
      </c>
    </row>
    <row r="4" spans="1:7" x14ac:dyDescent="0.3">
      <c r="A4" t="s">
        <v>31</v>
      </c>
      <c r="B4" s="3">
        <f>SUM(Table7[[#This Row],[Total Connected Load (W)]])</f>
        <v>2895.36</v>
      </c>
      <c r="D4">
        <v>0</v>
      </c>
      <c r="E4">
        <v>0</v>
      </c>
      <c r="F4">
        <v>0</v>
      </c>
      <c r="G4" s="4">
        <f t="shared" ref="G4:G13" si="0">F4-($B$24)</f>
        <v>-61000</v>
      </c>
    </row>
    <row r="5" spans="1:7" x14ac:dyDescent="0.3">
      <c r="A5" t="s">
        <v>32</v>
      </c>
      <c r="B5" s="3">
        <f>SUM(Table8[Total Connected Load (W)])</f>
        <v>720</v>
      </c>
      <c r="D5">
        <v>1</v>
      </c>
      <c r="E5" s="4">
        <f>$B$14*(1+'Project setup'!$B$18)^('ROI Summary'!D5-1)+'ROI Summary'!$B$15+'ROI Summary'!$B$16</f>
        <v>791.83103999999992</v>
      </c>
      <c r="F5" s="4">
        <f>F4+E5</f>
        <v>791.83103999999992</v>
      </c>
      <c r="G5" s="4">
        <f t="shared" si="0"/>
        <v>-60208.168960000003</v>
      </c>
    </row>
    <row r="6" spans="1:7" x14ac:dyDescent="0.3">
      <c r="A6" t="s">
        <v>33</v>
      </c>
      <c r="B6" s="3">
        <f>B4-B5</f>
        <v>2175.36</v>
      </c>
      <c r="D6">
        <f>D5+1</f>
        <v>2</v>
      </c>
      <c r="E6" s="4">
        <f>$B$14*(1+'Project setup'!$B$18)^('ROI Summary'!D6-1)+'ROI Summary'!$B$15+'ROI Summary'!$B$16</f>
        <v>815.5859711999999</v>
      </c>
      <c r="F6" s="4">
        <f t="shared" ref="F6:F13" si="1">F5+E6</f>
        <v>1607.4170111999997</v>
      </c>
      <c r="G6" s="4">
        <f t="shared" si="0"/>
        <v>-59392.582988800001</v>
      </c>
    </row>
    <row r="7" spans="1:7" x14ac:dyDescent="0.3">
      <c r="A7" t="s">
        <v>34</v>
      </c>
      <c r="B7" s="3">
        <f>SUM(Table7[Annual Energy (kWh)])</f>
        <v>7527.9359999999997</v>
      </c>
      <c r="D7">
        <f t="shared" ref="D7:D14" si="2">D6+1</f>
        <v>3</v>
      </c>
      <c r="E7" s="4">
        <f>$B$14*(1+'Project setup'!$B$18)^('ROI Summary'!D7-1)+'ROI Summary'!$B$15+'ROI Summary'!$B$16</f>
        <v>840.05355033599983</v>
      </c>
      <c r="F7" s="4">
        <f t="shared" si="1"/>
        <v>2447.4705615359994</v>
      </c>
      <c r="G7" s="4">
        <f t="shared" si="0"/>
        <v>-58552.529438464</v>
      </c>
    </row>
    <row r="8" spans="1:7" x14ac:dyDescent="0.3">
      <c r="A8" t="s">
        <v>35</v>
      </c>
      <c r="B8" s="3">
        <f>SUM(Table8[Annual Energy (kWh)])</f>
        <v>1872</v>
      </c>
      <c r="D8">
        <f t="shared" si="2"/>
        <v>4</v>
      </c>
      <c r="E8" s="4">
        <f>$B$14*(1+'Project setup'!$B$18)^('ROI Summary'!D8-1)+'ROI Summary'!$B$15+'ROI Summary'!$B$16</f>
        <v>865.2551568460799</v>
      </c>
      <c r="F8" s="4">
        <f t="shared" si="1"/>
        <v>3312.7257183820793</v>
      </c>
      <c r="G8" s="4">
        <f t="shared" si="0"/>
        <v>-57687.274281617923</v>
      </c>
    </row>
    <row r="9" spans="1:7" x14ac:dyDescent="0.3">
      <c r="A9" t="s">
        <v>36</v>
      </c>
      <c r="B9" s="3">
        <f>B7-B8</f>
        <v>5655.9359999999997</v>
      </c>
      <c r="D9">
        <f t="shared" si="2"/>
        <v>5</v>
      </c>
      <c r="E9" s="4">
        <f>$B$14*(1+'Project setup'!$B$18)^('ROI Summary'!D9-1)+'ROI Summary'!$B$15+'ROI Summary'!$B$16</f>
        <v>891.21281155146221</v>
      </c>
      <c r="F9" s="4">
        <f t="shared" si="1"/>
        <v>4203.9385299335418</v>
      </c>
      <c r="G9" s="4">
        <f t="shared" si="0"/>
        <v>-56796.061470066459</v>
      </c>
    </row>
    <row r="10" spans="1:7" x14ac:dyDescent="0.3">
      <c r="D10">
        <f t="shared" si="2"/>
        <v>6</v>
      </c>
      <c r="E10" s="4">
        <f>$B$14*(1+'Project setup'!$B$18)^('ROI Summary'!D10-1)+'ROI Summary'!$B$15+'ROI Summary'!$B$16</f>
        <v>917.949195898006</v>
      </c>
      <c r="F10" s="4">
        <f t="shared" si="1"/>
        <v>5121.8877258315479</v>
      </c>
      <c r="G10" s="4">
        <f t="shared" si="0"/>
        <v>-55878.112274168452</v>
      </c>
    </row>
    <row r="11" spans="1:7" ht="18" x14ac:dyDescent="0.3">
      <c r="A11" s="19" t="s">
        <v>37</v>
      </c>
      <c r="B11" s="19"/>
      <c r="D11">
        <f t="shared" si="2"/>
        <v>7</v>
      </c>
      <c r="E11" s="4">
        <f>$B$14*(1+'Project setup'!$B$18)^('ROI Summary'!D11-1)+'ROI Summary'!$B$15+'ROI Summary'!$B$16</f>
        <v>945.48767177494631</v>
      </c>
      <c r="F11" s="4">
        <f t="shared" si="1"/>
        <v>6067.3753976064945</v>
      </c>
      <c r="G11" s="4">
        <f t="shared" si="0"/>
        <v>-54932.624602393509</v>
      </c>
    </row>
    <row r="12" spans="1:7" x14ac:dyDescent="0.3">
      <c r="A12" t="s">
        <v>38</v>
      </c>
      <c r="B12" s="5">
        <f>SUM(Table7[Annual Energy Cost ($)])</f>
        <v>1053.91104</v>
      </c>
      <c r="D12">
        <f t="shared" si="2"/>
        <v>8</v>
      </c>
      <c r="E12" s="4">
        <f>$B$14*(1+'Project setup'!$B$18)^('ROI Summary'!D12-1)+'ROI Summary'!$B$15+'ROI Summary'!$B$16</f>
        <v>973.85230192819472</v>
      </c>
      <c r="F12" s="4">
        <f t="shared" si="1"/>
        <v>7041.2276995346892</v>
      </c>
      <c r="G12" s="4">
        <f t="shared" si="0"/>
        <v>-53958.772300465309</v>
      </c>
    </row>
    <row r="13" spans="1:7" x14ac:dyDescent="0.3">
      <c r="A13" t="s">
        <v>39</v>
      </c>
      <c r="B13" s="5">
        <f>SUM(Table8[Annual Energy Cost ($)])</f>
        <v>262.08000000000004</v>
      </c>
      <c r="D13">
        <f>D12+1</f>
        <v>9</v>
      </c>
      <c r="E13" s="4">
        <f>$B$14*(1+'Project setup'!$B$18)^('ROI Summary'!D13-1)+'ROI Summary'!$B$15+'ROI Summary'!$B$16</f>
        <v>1003.0678709860405</v>
      </c>
      <c r="F13" s="4">
        <f t="shared" si="1"/>
        <v>8044.2955705207296</v>
      </c>
      <c r="G13" s="4">
        <f t="shared" si="0"/>
        <v>-52955.704429479272</v>
      </c>
    </row>
    <row r="14" spans="1:7" x14ac:dyDescent="0.3">
      <c r="A14" t="s">
        <v>40</v>
      </c>
      <c r="B14" s="5">
        <f>B12-B13</f>
        <v>791.83103999999992</v>
      </c>
      <c r="D14">
        <f t="shared" si="2"/>
        <v>10</v>
      </c>
      <c r="E14" s="4">
        <f>$B$14*(1+'Project setup'!$B$18)^('ROI Summary'!D14-1)+'ROI Summary'!$B$15+'ROI Summary'!$B$16</f>
        <v>1033.1599071156218</v>
      </c>
      <c r="F14" s="4">
        <f t="shared" ref="F14" si="3">F13+E14</f>
        <v>9077.4554776363511</v>
      </c>
      <c r="G14" s="4">
        <f>F14-($B$24)</f>
        <v>-51922.544522363649</v>
      </c>
    </row>
    <row r="15" spans="1:7" x14ac:dyDescent="0.3">
      <c r="A15" t="s">
        <v>41</v>
      </c>
      <c r="B15" s="5">
        <f>'Project setup'!B16</f>
        <v>0</v>
      </c>
    </row>
    <row r="16" spans="1:7" x14ac:dyDescent="0.3">
      <c r="A16" t="s">
        <v>42</v>
      </c>
      <c r="B16" s="5">
        <f>'Project setup'!B17</f>
        <v>0</v>
      </c>
    </row>
    <row r="17" spans="1:2" ht="16.2" x14ac:dyDescent="0.35">
      <c r="A17" t="s">
        <v>43</v>
      </c>
      <c r="B17" s="15">
        <f>SUM(B14:B16)</f>
        <v>791.83103999999992</v>
      </c>
    </row>
    <row r="19" spans="1:2" x14ac:dyDescent="0.3">
      <c r="A19" t="s">
        <v>44</v>
      </c>
    </row>
    <row r="20" spans="1:2" x14ac:dyDescent="0.3">
      <c r="A20" t="s">
        <v>45</v>
      </c>
      <c r="B20" s="5">
        <f>SUM(Table8[Total Fixture Cost ($)])</f>
        <v>60000</v>
      </c>
    </row>
    <row r="21" spans="1:2" x14ac:dyDescent="0.3">
      <c r="A21" t="s">
        <v>46</v>
      </c>
      <c r="B21" s="7">
        <v>1200</v>
      </c>
    </row>
    <row r="22" spans="1:2" x14ac:dyDescent="0.3">
      <c r="A22" t="s">
        <v>47</v>
      </c>
      <c r="B22" s="7">
        <v>300</v>
      </c>
    </row>
    <row r="23" spans="1:2" x14ac:dyDescent="0.3">
      <c r="A23" t="s">
        <v>48</v>
      </c>
      <c r="B23" s="7">
        <v>500</v>
      </c>
    </row>
    <row r="24" spans="1:2" ht="16.2" x14ac:dyDescent="0.35">
      <c r="A24" t="s">
        <v>49</v>
      </c>
      <c r="B24" s="15">
        <f>SUM(B20:B22)-B23</f>
        <v>61000</v>
      </c>
    </row>
    <row r="26" spans="1:2" ht="18" x14ac:dyDescent="0.3">
      <c r="A26" s="19" t="s">
        <v>50</v>
      </c>
      <c r="B26" s="19"/>
    </row>
    <row r="27" spans="1:2" ht="16.2" x14ac:dyDescent="0.35">
      <c r="A27" t="s">
        <v>51</v>
      </c>
      <c r="B27" s="16">
        <f>IF(B17&lt;=0,"N/A",IF(B24&lt;=0,0,B24/B17))</f>
        <v>77.036636502655924</v>
      </c>
    </row>
    <row r="28" spans="1:2" ht="16.2" x14ac:dyDescent="0.35">
      <c r="A28" t="s">
        <v>52</v>
      </c>
      <c r="B28" s="17">
        <f>IF(B24&lt;=0,"N/A",B17/B24)</f>
        <v>1.2980836721311475E-2</v>
      </c>
    </row>
    <row r="30" spans="1:2" ht="18" x14ac:dyDescent="0.35">
      <c r="A30" s="20" t="s">
        <v>61</v>
      </c>
      <c r="B30" s="20"/>
    </row>
    <row r="31" spans="1:2" x14ac:dyDescent="0.3">
      <c r="A31" t="s">
        <v>62</v>
      </c>
      <c r="B31" s="5">
        <f>G9</f>
        <v>-56796.061470066459</v>
      </c>
    </row>
    <row r="32" spans="1:2" x14ac:dyDescent="0.3">
      <c r="A32" t="s">
        <v>63</v>
      </c>
      <c r="B32" s="5">
        <f>G14</f>
        <v>-51922.544522363649</v>
      </c>
    </row>
    <row r="34" spans="1:2" ht="18" x14ac:dyDescent="0.35">
      <c r="A34" s="20" t="s">
        <v>65</v>
      </c>
      <c r="B34" s="20"/>
    </row>
    <row r="35" spans="1:2" x14ac:dyDescent="0.3">
      <c r="A35" t="s">
        <v>66</v>
      </c>
      <c r="B35" s="18" t="str" cm="1">
        <f t="array" ref="B35">IF($B$24&lt;=0,0,IFERROR(INDEX($D$5:$D$14,MATCH(TRUE,INDEX($G$5:$G$14&gt;=0,0),0)),"Beyond 10 Years"))</f>
        <v>Beyond 10 Years</v>
      </c>
    </row>
    <row r="36" spans="1:2" x14ac:dyDescent="0.3">
      <c r="A36" t="s">
        <v>67</v>
      </c>
      <c r="B36" s="3" t="str">
        <f>IF(B24&lt;=0,"No Net Investment",IF(B35="Beyond 10 Years","Not Recovered Within 10 Years","Investment Recovered"))</f>
        <v>Not Recovered Within 10 Years</v>
      </c>
    </row>
    <row r="38" spans="1:2" ht="4.8" customHeight="1" x14ac:dyDescent="0.3"/>
  </sheetData>
  <mergeCells count="5">
    <mergeCell ref="A3:B3"/>
    <mergeCell ref="A11:B11"/>
    <mergeCell ref="A26:B26"/>
    <mergeCell ref="A30:B30"/>
    <mergeCell ref="A34:B34"/>
  </mergeCells>
  <conditionalFormatting sqref="G4:G14">
    <cfRule type="cellIs" dxfId="28" priority="8" operator="lessThanOrEqual">
      <formula>0</formula>
    </cfRule>
  </conditionalFormatting>
  <conditionalFormatting sqref="B31:B32">
    <cfRule type="cellIs" dxfId="27" priority="3" operator="greaterThan">
      <formula>0</formula>
    </cfRule>
    <cfRule type="cellIs" dxfId="26" priority="4" operator="lessThanOrEqual">
      <formula>0</formula>
    </cfRule>
    <cfRule type="cellIs" dxfId="25" priority="7" operator="lessThanOrEqual">
      <formula>0</formula>
    </cfRule>
  </conditionalFormatting>
  <conditionalFormatting sqref="B17">
    <cfRule type="cellIs" dxfId="24" priority="5" operator="lessThanOrEqual">
      <formula>0</formula>
    </cfRule>
    <cfRule type="cellIs" dxfId="23" priority="6" operator="greaterThan">
      <formula>0</formula>
    </cfRule>
  </conditionalFormatting>
  <conditionalFormatting sqref="B36">
    <cfRule type="containsText" dxfId="22" priority="1" operator="containsText" text="Investment Recovered">
      <formula>NOT(ISERROR(SEARCH("Investment Recovered",B36)))</formula>
    </cfRule>
    <cfRule type="containsText" dxfId="21" priority="2" operator="containsText" text="Not Recovered">
      <formula>NOT(ISERROR(SEARCH("Not Recovered",B36)))</formula>
    </cfRule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Project setup</vt:lpstr>
      <vt:lpstr>Existing lighting</vt:lpstr>
      <vt:lpstr>Proposed lighting</vt:lpstr>
      <vt:lpstr>ROI Summary</vt:lpstr>
      <vt:lpstr>tblExistingLighting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Cory</dc:creator>
  <cp:lastModifiedBy>Young, Cory</cp:lastModifiedBy>
  <dcterms:created xsi:type="dcterms:W3CDTF">2026-10-11T08:26:09Z</dcterms:created>
  <dcterms:modified xsi:type="dcterms:W3CDTF">2026-10-11T11:25:37Z</dcterms:modified>
</cp:coreProperties>
</file>