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5607c8ff8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ick Calculator" sheetId="1" r:id="R988d7113ba224bc8"/>
    <x:sheet xmlns:r="http://schemas.openxmlformats.org/officeDocument/2006/relationships" name="Power &amp; Current" sheetId="2" r:id="Rc8ab3398d1e14e09"/>
    <x:sheet xmlns:r="http://schemas.openxmlformats.org/officeDocument/2006/relationships" name="Ohms Law" sheetId="3" r:id="Re6a82b0e11a84b70"/>
    <x:sheet xmlns:r="http://schemas.openxmlformats.org/officeDocument/2006/relationships" name="Voltage Drop" sheetId="4" r:id="Rf2e79f7f8c744842"/>
    <x:sheet xmlns:r="http://schemas.openxmlformats.org/officeDocument/2006/relationships" name="Transformer" sheetId="5" r:id="R7b740eb74941453a"/>
    <x:sheet xmlns:r="http://schemas.openxmlformats.org/officeDocument/2006/relationships" name="Motor" sheetId="6" r:id="Rbd682190d05d4336"/>
    <x:sheet xmlns:r="http://schemas.openxmlformats.org/officeDocument/2006/relationships" name="Energy Cost" sheetId="7" r:id="R8d9c3537fd4d4c88"/>
    <x:sheet xmlns:r="http://schemas.openxmlformats.org/officeDocument/2006/relationships" name="Reference" sheetId="8" r:id="R0fe954513cf64b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"/>
    <x:numFmt numFmtId="201" formatCode="#,##0.00"/>
    <x:numFmt numFmtId="202" formatCode="0.0"/>
    <x:numFmt numFmtId="203" formatCode="0.00&quot;%&quot;"/>
    <x:numFmt numFmtId="204" formatCode="$0.00"/>
    <x:numFmt numFmtId="205" formatCode="$#,##0.0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i/>
      <x:sz val="11"/>
      <x:color rgb="FF66666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4472C4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</x:fills>
  <x:borders count="2">
    <x:border/>
    <x:border/>
  </x:borders>
  <x:cellStyleXfs count="1">
    <x:xf numFmtId="0" fontId="0" fillId="0" borderId="0"/>
  </x:cellStyleXfs>
  <x:cellXfs count="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4" borderId="0" xfId="0" applyNumberFormat="1" applyFont="1" applyFill="1" applyBorder="1"/>
    <x:xf numFmtId="20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201" fontId="3" fillId="5" borderId="0" xfId="0" applyNumberFormat="1" applyFont="1" applyFill="1" applyBorder="1"/>
    <x:xf numFmtId="201" fontId="3" fillId="5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202" fontId="0" fillId="4" borderId="0" xfId="0" applyNumberFormat="1" applyFont="1" applyFill="1" applyBorder="1"/>
    <x:xf numFmtId="202" fontId="0" fillId="4" borderId="1" xfId="0" applyNumberFormat="1" applyFont="1" applyFill="1" applyBorder="1"/>
    <x:xf numFmtId="203" fontId="3" fillId="5" borderId="0" xfId="0" applyNumberFormat="1" applyFont="1" applyFill="1" applyBorder="1"/>
    <x:xf numFmtId="203" fontId="3" fillId="5" borderId="1" xfId="0" applyNumberFormat="1" applyFont="1" applyFill="1" applyBorder="1"/>
    <x:xf numFmtId="204" fontId="0" fillId="4" borderId="0" xfId="0" applyNumberFormat="1" applyFont="1" applyFill="1" applyBorder="1"/>
    <x:xf numFmtId="204" fontId="0" fillId="4" borderId="1" xfId="0" applyNumberFormat="1" applyFont="1" applyFill="1" applyBorder="1"/>
    <x:xf numFmtId="205" fontId="3" fillId="5" borderId="0" xfId="0" applyNumberFormat="1" applyFont="1" applyFill="1" applyBorder="1"/>
    <x:xf numFmtId="205" fontId="3" fillId="5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201" fontId="3" fillId="5" borderId="0" xfId="0" applyNumberFormat="1" applyFont="1" applyFill="1" applyBorder="1" applyAlignment="1">
      <x:alignment vertical="center"/>
    </x:xf>
    <x:xf numFmtId="200" fontId="0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 applyAlignment="1">
      <x:alignment vertical="center"/>
    </x:xf>
    <x:xf numFmtId="201" fontId="3" fillId="5" borderId="1" xfId="0" applyNumberFormat="1" applyFont="1" applyFill="1" applyBorder="1" applyAlignment="1">
      <x:alignment vertical="center"/>
    </x:xf>
    <x:xf numFmtId="200" fontId="0" fillId="4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201" fontId="3" fillId="5" borderId="0" xfId="0" applyNumberFormat="1" applyFont="1" applyFill="1" applyBorder="1" applyAlignment="1">
      <x:alignment vertical="center" wrapText="1"/>
    </x:xf>
    <x:xf numFmtId="200" fontId="0" fillId="4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201" fontId="3" fillId="5" borderId="1" xfId="0" applyNumberFormat="1" applyFont="1" applyFill="1" applyBorder="1" applyAlignment="1">
      <x:alignment vertical="center" wrapText="1"/>
    </x:xf>
    <x:xf numFmtId="200" fontId="0" fillId="4" borderId="1" xfId="0" applyNumberFormat="1" applyFont="1" applyFill="1" applyBorder="1" applyAlignment="1">
      <x:alignment vertical="center" wrapText="1"/>
    </x:xf>
    <x:xf numFmtId="203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202" fontId="0" fillId="4" borderId="0" xfId="0" applyNumberFormat="1" applyFont="1" applyFill="1" applyBorder="1" applyAlignment="1">
      <x:alignment vertical="center"/>
    </x:xf>
    <x:xf numFmtId="203" fontId="3" fillId="5" borderId="1" xfId="0" applyNumberFormat="1" applyFont="1" applyFill="1" applyBorder="1" applyAlignment="1">
      <x:alignment vertical="center"/>
    </x:xf>
    <x:xf numFmtId="0" fontId="3" fillId="5" borderId="1" xfId="0" applyNumberFormat="1" applyFont="1" applyFill="1" applyBorder="1" applyAlignment="1">
      <x:alignment vertical="center"/>
    </x:xf>
    <x:xf numFmtId="202" fontId="0" fillId="4" borderId="1" xfId="0" applyNumberFormat="1" applyFont="1" applyFill="1" applyBorder="1" applyAlignment="1">
      <x:alignment vertical="center"/>
    </x:xf>
    <x:xf numFmtId="203" fontId="3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vertical="center" wrapText="1"/>
    </x:xf>
    <x:xf numFmtId="202" fontId="0" fillId="4" borderId="0" xfId="0" applyNumberFormat="1" applyFont="1" applyFill="1" applyBorder="1" applyAlignment="1">
      <x:alignment vertical="center" wrapText="1"/>
    </x:xf>
    <x:xf numFmtId="203" fontId="3" fillId="5" borderId="1" xfId="0" applyNumberFormat="1" applyFont="1" applyFill="1" applyBorder="1" applyAlignment="1">
      <x:alignment vertical="center" wrapText="1"/>
    </x:xf>
    <x:xf numFmtId="0" fontId="3" fillId="5" borderId="1" xfId="0" applyNumberFormat="1" applyFont="1" applyFill="1" applyBorder="1" applyAlignment="1">
      <x:alignment vertical="center" wrapText="1"/>
    </x:xf>
    <x:xf numFmtId="202" fontId="0" fillId="4" borderId="1" xfId="0" applyNumberFormat="1" applyFont="1" applyFill="1" applyBorder="1" applyAlignment="1">
      <x:alignment vertical="center" wrapText="1"/>
    </x:xf>
    <x:xf numFmtId="205" fontId="3" fillId="5" borderId="0" xfId="0" applyNumberFormat="1" applyFont="1" applyFill="1" applyBorder="1" applyAlignment="1">
      <x:alignment vertical="center"/>
    </x:xf>
    <x:xf numFmtId="204" fontId="0" fillId="4" borderId="0" xfId="0" applyNumberFormat="1" applyFont="1" applyFill="1" applyBorder="1" applyAlignment="1">
      <x:alignment vertical="center"/>
    </x:xf>
    <x:xf numFmtId="205" fontId="3" fillId="5" borderId="1" xfId="0" applyNumberFormat="1" applyFont="1" applyFill="1" applyBorder="1" applyAlignment="1">
      <x:alignment vertical="center"/>
    </x:xf>
    <x:xf numFmtId="204" fontId="0" fillId="4" borderId="1" xfId="0" applyNumberFormat="1" applyFont="1" applyFill="1" applyBorder="1" applyAlignment="1">
      <x:alignment vertical="center"/>
    </x:xf>
    <x:xf numFmtId="205" fontId="3" fillId="5" borderId="0" xfId="0" applyNumberFormat="1" applyFont="1" applyFill="1" applyBorder="1" applyAlignment="1">
      <x:alignment vertical="center" wrapText="1"/>
    </x:xf>
    <x:xf numFmtId="204" fontId="0" fillId="4" borderId="0" xfId="0" applyNumberFormat="1" applyFont="1" applyFill="1" applyBorder="1" applyAlignment="1">
      <x:alignment vertical="center" wrapText="1"/>
    </x:xf>
    <x:xf numFmtId="205" fontId="3" fillId="5" borderId="1" xfId="0" applyNumberFormat="1" applyFont="1" applyFill="1" applyBorder="1" applyAlignment="1">
      <x:alignment vertical="center" wrapText="1"/>
    </x:xf>
    <x:xf numFmtId="204" fontId="0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0006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b6fb76c35472e" /><Relationship Type="http://schemas.openxmlformats.org/officeDocument/2006/relationships/theme" Target="/xl/theme/theme1.xml" Id="R1dd8a6d3e6764246" /><Relationship Type="http://schemas.openxmlformats.org/officeDocument/2006/relationships/sharedStrings" Target="/xl/sharedStrings.xml" Id="R90e941fb72ba4ebe" /><Relationship Type="http://schemas.openxmlformats.org/officeDocument/2006/relationships/worksheet" Target="/xl/worksheets/sheet1.xml" Id="R988d7113ba224bc8" /><Relationship Type="http://schemas.openxmlformats.org/officeDocument/2006/relationships/worksheet" Target="/xl/worksheets/sheet2.xml" Id="Rc8ab3398d1e14e09" /><Relationship Type="http://schemas.openxmlformats.org/officeDocument/2006/relationships/worksheet" Target="/xl/worksheets/sheet3.xml" Id="Re6a82b0e11a84b70" /><Relationship Type="http://schemas.openxmlformats.org/officeDocument/2006/relationships/worksheet" Target="/xl/worksheets/sheet4.xml" Id="Rf2e79f7f8c744842" /><Relationship Type="http://schemas.openxmlformats.org/officeDocument/2006/relationships/worksheet" Target="/xl/worksheets/sheet5.xml" Id="R7b740eb74941453a" /><Relationship Type="http://schemas.openxmlformats.org/officeDocument/2006/relationships/worksheet" Target="/xl/worksheets/sheet6.xml" Id="Rbd682190d05d4336" /><Relationship Type="http://schemas.openxmlformats.org/officeDocument/2006/relationships/worksheet" Target="/xl/worksheets/sheet7.xml" Id="R8d9c3537fd4d4c88" /><Relationship Type="http://schemas.openxmlformats.org/officeDocument/2006/relationships/worksheet" Target="/xl/worksheets/sheet8.xml" Id="R0fe954513cf64b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3" max="3" width="4" hidden="0" customWidth="1"/>
    <x:col min="4" max="4" width="27" hidden="0" customWidth="1"/>
    <x:col min="5" max="5" width="20" hidden="0" customWidth="1"/>
    <x:col min="6" max="6" width="14" hidden="0" customWidth="1"/>
    <x:col min="7" max="7" width="14" hidden="0" customWidth="1"/>
  </x:cols>
  <x:sheetData>
    <x:row r="1" ht="19.200000762939453" hidden="0" customHeight="1">
      <x:c r="A1" s="54" t="str">
        <x:v>Electrical Calculator – Quick Calculator</x:v>
      </x:c>
      <x:c r="B1" s="54"/>
      <x:c r="C1" s="54"/>
      <x:c r="D1" s="54"/>
      <x:c r="E1" s="54"/>
      <x:c r="F1" s="54"/>
      <x:c r="G1" s="55"/>
    </x:row>
    <x:row r="2" ht="15" hidden="0" customHeight="1">
      <x:c r="A2" s="55"/>
      <x:c r="B2" s="55"/>
      <x:c r="C2" s="55"/>
      <x:c r="D2" s="55"/>
      <x:c r="E2" s="55"/>
      <x:c r="F2" s="55"/>
      <x:c r="G2" s="55"/>
    </x:row>
    <x:row r="3" ht="26.399999618530273" hidden="0" customHeight="1">
      <x:c r="A3" s="14" t="str">
        <x:v>INPUT</x:v>
      </x:c>
      <x:c r="B3" s="14" t="str">
        <x:v>VALUE</x:v>
      </x:c>
      <x:c r="C3" s="55"/>
      <x:c r="D3" s="14" t="str">
        <x:v>CALCULATED</x:v>
      </x:c>
      <x:c r="E3" s="14" t="str">
        <x:v>RESULT</x:v>
      </x:c>
      <x:c r="F3" s="55"/>
      <x:c r="G3" s="55"/>
    </x:row>
    <x:row r="4" ht="39.599998474121094" hidden="0" customHeight="1">
      <x:c r="A4" s="55" t="str">
        <x:v>System</x:v>
      </x:c>
      <x:c r="B4" s="56" t="str">
        <x:v>3-Phase</x:v>
      </x:c>
      <x:c r="C4" s="55"/>
      <x:c r="D4" s="55" t="str">
        <x:v>Apparent Power (VA)</x:v>
      </x:c>
      <x:c r="E4" s="57" t="n">
        <x:f>IF(B4="3-Phase",SQRT(3)*B5*B6,IF(B4="1-Phase",B5*B6,B5*B6))</x:f>
        <x:v>20784.609690826528</x:v>
      </x:c>
      <x:c r="F4" s="55"/>
      <x:c r="G4" s="55"/>
    </x:row>
    <x:row r="5" ht="26.399999618530273" hidden="0" customHeight="1">
      <x:c r="A5" s="55" t="str">
        <x:v>Voltage (V)</x:v>
      </x:c>
      <x:c r="B5" s="56" t="n">
        <x:v>600</x:v>
      </x:c>
      <x:c r="C5" s="55"/>
      <x:c r="D5" s="55" t="str">
        <x:v>Real Power (W)</x:v>
      </x:c>
      <x:c r="E5" s="57" t="n">
        <x:f>E4*B7</x:f>
        <x:v>18706.148721743877</x:v>
      </x:c>
      <x:c r="F5" s="55"/>
      <x:c r="G5" s="55"/>
    </x:row>
    <x:row r="6" ht="39.599998474121094" hidden="0" customHeight="1">
      <x:c r="A6" s="55" t="str">
        <x:v>Current (A)</x:v>
      </x:c>
      <x:c r="B6" s="56" t="n">
        <x:v>20</x:v>
      </x:c>
      <x:c r="C6" s="55"/>
      <x:c r="D6" s="55" t="str">
        <x:v>Real Power (kW)</x:v>
      </x:c>
      <x:c r="E6" s="57" t="n">
        <x:f>E5/1000</x:f>
        <x:v>18.706148721743876</x:v>
      </x:c>
      <x:c r="F6" s="55"/>
      <x:c r="G6" s="55"/>
    </x:row>
    <x:row r="7" ht="26.399999618530273" hidden="0" customHeight="1">
      <x:c r="A7" s="55" t="str">
        <x:v>Power Factor</x:v>
      </x:c>
      <x:c r="B7" s="58" t="n">
        <x:v>0.9</x:v>
      </x:c>
      <x:c r="C7" s="55"/>
      <x:c r="D7" s="55" t="str">
        <x:v>Horsepower (hp)</x:v>
      </x:c>
      <x:c r="E7" s="57" t="n">
        <x:f>(E5*B8)/746</x:f>
        <x:v>25.075266383034688</x:v>
      </x:c>
      <x:c r="F7" s="55"/>
      <x:c r="G7" s="55"/>
    </x:row>
    <x:row r="8" ht="52.79999923706055" hidden="0" customHeight="1">
      <x:c r="A8" s="55" t="str">
        <x:v>Efficiency</x:v>
      </x:c>
      <x:c r="B8" s="58" t="n">
        <x:v>1</x:v>
      </x:c>
      <x:c r="C8" s="55"/>
      <x:c r="D8" s="55" t="str">
        <x:v>Resistance / Impedance (Ω)</x:v>
      </x:c>
      <x:c r="E8" s="57" t="n">
        <x:f>IF(B6=0,"",B5/B6)</x:f>
        <x:v>30</x:v>
      </x:c>
      <x:c r="F8" s="55"/>
      <x:c r="G8" s="55"/>
    </x:row>
    <x:row r="9" ht="15" hidden="0" customHeight="1">
      <x:c r="A9" s="55"/>
      <x:c r="B9" s="55"/>
      <x:c r="C9" s="55"/>
      <x:c r="D9" s="55"/>
      <x:c r="E9" s="55"/>
      <x:c r="F9" s="55"/>
      <x:c r="G9" s="55"/>
    </x:row>
    <x:row r="10" ht="52.79999923706055" hidden="0" customHeight="1">
      <x:c r="A10" s="48" t="str">
        <x:v>Use this page for fast field/sales calculations. For code compliance, conductor sizing, overcurrent protection, voltage-drop limits, and demand factors, verify against the applicable CEC edition and local requirements.</x:v>
      </x:c>
      <x:c r="B10" s="48"/>
      <x:c r="C10" s="48"/>
      <x:c r="D10" s="48"/>
      <x:c r="E10" s="48"/>
      <x:c r="F10" s="48"/>
      <x:c r="G10" s="55"/>
    </x:row>
    <x:row r="11" ht="15" hidden="0" customHeight="1">
      <x:c r="A11" s="55"/>
      <x:c r="B11" s="55"/>
      <x:c r="C11" s="55"/>
      <x:c r="D11" s="55"/>
      <x:c r="E11" s="55"/>
      <x:c r="F11" s="55"/>
      <x:c r="G11" s="55"/>
    </x:row>
    <x:row r="12" ht="15" hidden="0" customHeight="1">
      <x:c r="A12" s="55"/>
      <x:c r="B12" s="55"/>
      <x:c r="C12" s="55"/>
      <x:c r="D12" s="55"/>
      <x:c r="E12" s="55"/>
      <x:c r="F12" s="55"/>
      <x:c r="G12" s="55"/>
    </x:row>
    <x:row r="13" ht="15" hidden="0" customHeight="1">
      <x:c r="A13" s="55"/>
      <x:c r="B13" s="55"/>
      <x:c r="C13" s="55"/>
      <x:c r="D13" s="55"/>
      <x:c r="E13" s="55"/>
      <x:c r="F13" s="55"/>
      <x:c r="G13" s="55"/>
    </x:row>
    <x:row r="14" ht="15" hidden="0" customHeight="1">
      <x:c r="A14" s="55"/>
      <x:c r="B14" s="55"/>
      <x:c r="C14" s="55"/>
      <x:c r="D14" s="55"/>
      <x:c r="E14" s="55"/>
      <x:c r="F14" s="55"/>
      <x:c r="G14" s="55"/>
    </x:row>
    <x:row r="15" ht="15" hidden="0" customHeight="1">
      <x:c r="A15" s="55"/>
      <x:c r="B15" s="55"/>
      <x:c r="C15" s="55"/>
      <x:c r="D15" s="55"/>
      <x:c r="E15" s="55"/>
      <x:c r="F15" s="55"/>
      <x:c r="G15" s="55"/>
    </x:row>
    <x:row r="16" ht="15" hidden="0" customHeight="1">
      <x:c r="A16" s="55"/>
      <x:c r="B16" s="55"/>
      <x:c r="C16" s="55"/>
      <x:c r="D16" s="55"/>
      <x:c r="E16" s="55"/>
      <x:c r="F16" s="55"/>
      <x:c r="G16" s="55"/>
    </x:row>
    <x:row r="17" ht="15" hidden="0" customHeight="1">
      <x:c r="A17" s="55"/>
      <x:c r="B17" s="55"/>
      <x:c r="C17" s="55"/>
      <x:c r="D17" s="55"/>
      <x:c r="E17" s="55"/>
      <x:c r="F17" s="55"/>
      <x:c r="G17" s="55"/>
    </x:row>
    <x:row r="18" ht="15" hidden="0" customHeight="1">
      <x:c r="A18" s="55"/>
      <x:c r="B18" s="55"/>
      <x:c r="C18" s="55"/>
      <x:c r="D18" s="55"/>
      <x:c r="E18" s="55"/>
      <x:c r="F18" s="55"/>
      <x:c r="G18" s="55"/>
    </x:row>
    <x:row r="19" ht="15" hidden="0" customHeight="1">
      <x:c r="A19" s="55"/>
      <x:c r="B19" s="55"/>
      <x:c r="C19" s="55"/>
      <x:c r="D19" s="55"/>
      <x:c r="E19" s="55"/>
      <x:c r="F19" s="55"/>
      <x:c r="G19" s="55"/>
    </x:row>
    <x:row r="20" ht="15" hidden="0" customHeight="1">
      <x:c r="A20" s="55"/>
      <x:c r="B20" s="55"/>
      <x:c r="C20" s="55"/>
      <x:c r="D20" s="55"/>
      <x:c r="E20" s="55"/>
      <x:c r="F20" s="55"/>
      <x:c r="G20" s="55"/>
    </x:row>
  </x:sheetData>
  <x:mergeCells>
    <x:mergeCell ref="A1:F1"/>
    <x:mergeCell ref="A10:F10"/>
  </x:mergeCells>
  <x:dataValidations count="1">
    <x:dataValidation type="list" sqref="B4">
      <x:formula1>"DC,1-Phase,3-Phase"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19.200000762939453" hidden="0" customHeight="1">
      <x:c r="A1" s="54" t="str">
        <x:v>Power / Current Calculator</x:v>
      </x:c>
      <x:c r="B1" s="54"/>
      <x:c r="C1" s="54"/>
      <x:c r="D1" s="54"/>
      <x:c r="E1" s="54"/>
      <x:c r="F1" s="54"/>
      <x:c r="G1" s="55"/>
    </x:row>
    <x:row r="2" ht="15" hidden="0" customHeight="1">
      <x:c r="A2" s="55"/>
      <x:c r="B2" s="55"/>
      <x:c r="C2" s="55"/>
      <x:c r="D2" s="55"/>
      <x:c r="E2" s="55"/>
      <x:c r="F2" s="55"/>
      <x:c r="G2" s="55"/>
    </x:row>
    <x:row r="3" ht="26.399999618530273" hidden="0" customHeight="1">
      <x:c r="A3" s="14" t="str">
        <x:v>Calculation</x:v>
      </x:c>
      <x:c r="B3" s="14" t="str">
        <x:v>Voltage (V)</x:v>
      </x:c>
      <x:c r="C3" s="14" t="str">
        <x:v>Power / VA</x:v>
      </x:c>
      <x:c r="D3" s="14" t="str">
        <x:v>Power Factor</x:v>
      </x:c>
      <x:c r="E3" s="14" t="str">
        <x:v>Efficiency</x:v>
      </x:c>
      <x:c r="F3" s="14" t="str">
        <x:v>Result</x:v>
      </x:c>
      <x:c r="G3" s="55"/>
    </x:row>
    <x:row r="4" ht="52.79999923706055" hidden="0" customHeight="1">
      <x:c r="A4" s="55" t="str">
        <x:v>DC Current from Watts</x:v>
      </x:c>
      <x:c r="B4" s="56" t="n">
        <x:v>24</x:v>
      </x:c>
      <x:c r="C4" s="56" t="n">
        <x:v>1000</x:v>
      </x:c>
      <x:c r="D4" s="58" t="n">
        <x:v>1</x:v>
      </x:c>
      <x:c r="E4" s="58" t="n">
        <x:v>1</x:v>
      </x:c>
      <x:c r="F4" s="57" t="n">
        <x:f>IF(B4=0,"",C4/B4)</x:f>
        <x:v>41.666666666666664</x:v>
      </x:c>
      <x:c r="G4" s="55"/>
    </x:row>
    <x:row r="5" ht="52.79999923706055" hidden="0" customHeight="1">
      <x:c r="A5" s="55" t="str">
        <x:v>1Ø Current from Watts</x:v>
      </x:c>
      <x:c r="B5" s="56" t="n">
        <x:v>240</x:v>
      </x:c>
      <x:c r="C5" s="56" t="n">
        <x:v>5000</x:v>
      </x:c>
      <x:c r="D5" s="58" t="n">
        <x:v>0.9</x:v>
      </x:c>
      <x:c r="E5" s="58" t="n">
        <x:v>1</x:v>
      </x:c>
      <x:c r="F5" s="57" t="n">
        <x:f>IF(B5*D5*E5=0,"",C5/(B5*D5*E5))</x:f>
        <x:v>23.14814814814815</x:v>
      </x:c>
      <x:c r="G5" s="55"/>
    </x:row>
    <x:row r="6" ht="52.79999923706055" hidden="0" customHeight="1">
      <x:c r="A6" s="55" t="str">
        <x:v>3Ø Current from Watts</x:v>
      </x:c>
      <x:c r="B6" s="56" t="n">
        <x:v>600</x:v>
      </x:c>
      <x:c r="C6" s="56" t="n">
        <x:v>10000</x:v>
      </x:c>
      <x:c r="D6" s="58" t="n">
        <x:v>0.9</x:v>
      </x:c>
      <x:c r="E6" s="58" t="n">
        <x:v>1</x:v>
      </x:c>
      <x:c r="F6" s="57" t="n">
        <x:f>IF(SQRT(3)*B6*D6*E6=0,"",C6/(SQRT(3)*B6*D6*E6))</x:f>
        <x:v>10.691671651659735</x:v>
      </x:c>
      <x:c r="G6" s="55"/>
    </x:row>
    <x:row r="7" ht="39.599998474121094" hidden="0" customHeight="1">
      <x:c r="A7" s="55" t="str">
        <x:v>1Ø Current from VA</x:v>
      </x:c>
      <x:c r="B7" s="56" t="n">
        <x:v>240</x:v>
      </x:c>
      <x:c r="C7" s="56" t="n">
        <x:v>5000</x:v>
      </x:c>
      <x:c r="D7" s="58" t="n">
        <x:v>1</x:v>
      </x:c>
      <x:c r="E7" s="58" t="n">
        <x:v>1</x:v>
      </x:c>
      <x:c r="F7" s="57" t="n">
        <x:f>IF(B7=0,"",C7/B7)</x:f>
        <x:v>20.833333333333332</x:v>
      </x:c>
      <x:c r="G7" s="55"/>
    </x:row>
    <x:row r="8" ht="39.599998474121094" hidden="0" customHeight="1">
      <x:c r="A8" s="55" t="str">
        <x:v>3Ø Current from VA</x:v>
      </x:c>
      <x:c r="B8" s="56" t="n">
        <x:v>600</x:v>
      </x:c>
      <x:c r="C8" s="56" t="n">
        <x:v>15000</x:v>
      </x:c>
      <x:c r="D8" s="58" t="n">
        <x:v>1</x:v>
      </x:c>
      <x:c r="E8" s="58" t="n">
        <x:v>1</x:v>
      </x:c>
      <x:c r="F8" s="57" t="n">
        <x:f>IF(SQRT(3)*B8=0,"",C8/(SQRT(3)*B8))</x:f>
        <x:v>14.433756729740644</x:v>
      </x:c>
      <x:c r="G8" s="55"/>
    </x:row>
    <x:row r="9" ht="39.599998474121094" hidden="0" customHeight="1">
      <x:c r="A9" s="55" t="str">
        <x:v>DC Watts from V &amp; A</x:v>
      </x:c>
      <x:c r="B9" s="56" t="n">
        <x:v>24</x:v>
      </x:c>
      <x:c r="C9" s="56" t="n">
        <x:v>20</x:v>
      </x:c>
      <x:c r="D9" s="58" t="n">
        <x:v>1</x:v>
      </x:c>
      <x:c r="E9" s="58" t="n">
        <x:v>1</x:v>
      </x:c>
      <x:c r="F9" s="57" t="n">
        <x:f>B9*C9</x:f>
        <x:v>480</x:v>
      </x:c>
      <x:c r="G9" s="55"/>
    </x:row>
    <x:row r="10" ht="39.599998474121094" hidden="0" customHeight="1">
      <x:c r="A10" s="55" t="str">
        <x:v>1Ø Watts from V &amp; A</x:v>
      </x:c>
      <x:c r="B10" s="56" t="n">
        <x:v>240</x:v>
      </x:c>
      <x:c r="C10" s="56" t="n">
        <x:v>20</x:v>
      </x:c>
      <x:c r="D10" s="58" t="n">
        <x:v>0.9</x:v>
      </x:c>
      <x:c r="E10" s="58" t="n">
        <x:v>1</x:v>
      </x:c>
      <x:c r="F10" s="57" t="n">
        <x:f>B10*C10*D10*E10</x:f>
        <x:v>4320</x:v>
      </x:c>
      <x:c r="G10" s="55"/>
    </x:row>
    <x:row r="11" ht="39.599998474121094" hidden="0" customHeight="1">
      <x:c r="A11" s="55" t="str">
        <x:v>3Ø Watts from V &amp; A</x:v>
      </x:c>
      <x:c r="B11" s="56" t="n">
        <x:v>600</x:v>
      </x:c>
      <x:c r="C11" s="56" t="n">
        <x:v>20</x:v>
      </x:c>
      <x:c r="D11" s="58" t="n">
        <x:v>0.9</x:v>
      </x:c>
      <x:c r="E11" s="58" t="n">
        <x:v>1</x:v>
      </x:c>
      <x:c r="F11" s="57" t="n">
        <x:f>SQRT(3)*B11*C11*D11*E11</x:f>
        <x:v>18706.148721743877</x:v>
      </x:c>
      <x:c r="G11" s="55"/>
    </x:row>
    <x:row r="12" ht="15" hidden="0" customHeight="1">
      <x:c r="A12" s="55"/>
      <x:c r="B12" s="55"/>
      <x:c r="C12" s="55"/>
      <x:c r="D12" s="55"/>
      <x:c r="E12" s="55"/>
      <x:c r="F12" s="55"/>
      <x:c r="G12" s="55"/>
    </x:row>
    <x:row r="13" ht="79.19999694824219" hidden="0" customHeight="1">
      <x:c r="A13" s="48" t="str">
        <x:v>Note</x:v>
      </x:c>
      <x:c r="B13" s="48" t="str"/>
      <x:c r="C13" s="48" t="str"/>
      <x:c r="D13" s="48" t="str"/>
      <x:c r="E13" s="48" t="str"/>
      <x:c r="F13" s="48" t="str">
        <x:v>Current results are in A; power results are in W.</x:v>
      </x:c>
      <x:c r="G13" s="55"/>
    </x:row>
    <x:row r="14" ht="15" hidden="0" customHeight="1">
      <x:c r="A14" s="55"/>
      <x:c r="B14" s="55"/>
      <x:c r="C14" s="55"/>
      <x:c r="D14" s="55"/>
      <x:c r="E14" s="55"/>
      <x:c r="F14" s="55"/>
      <x:c r="G14" s="55"/>
    </x:row>
    <x:row r="15" ht="15" hidden="0" customHeight="1">
      <x:c r="A15" s="55"/>
      <x:c r="B15" s="55"/>
      <x:c r="C15" s="55"/>
      <x:c r="D15" s="55"/>
      <x:c r="E15" s="55"/>
      <x:c r="F15" s="55"/>
      <x:c r="G15" s="55"/>
    </x:row>
    <x:row r="16" ht="15" hidden="0" customHeight="1">
      <x:c r="A16" s="55"/>
      <x:c r="B16" s="55"/>
      <x:c r="C16" s="55"/>
      <x:c r="D16" s="55"/>
      <x:c r="E16" s="55"/>
      <x:c r="F16" s="55"/>
      <x:c r="G16" s="55"/>
    </x:row>
    <x:row r="17" ht="15" hidden="0" customHeight="1">
      <x:c r="A17" s="55"/>
      <x:c r="B17" s="55"/>
      <x:c r="C17" s="55"/>
      <x:c r="D17" s="55"/>
      <x:c r="E17" s="55"/>
      <x:c r="F17" s="55"/>
      <x:c r="G17" s="55"/>
    </x:row>
    <x:row r="18" ht="15" hidden="0" customHeight="1">
      <x:c r="A18" s="55"/>
      <x:c r="B18" s="55"/>
      <x:c r="C18" s="55"/>
      <x:c r="D18" s="55"/>
      <x:c r="E18" s="55"/>
      <x:c r="F18" s="55"/>
      <x:c r="G18" s="55"/>
    </x:row>
    <x:row r="19" ht="15" hidden="0" customHeight="1">
      <x:c r="A19" s="55"/>
      <x:c r="B19" s="55"/>
      <x:c r="C19" s="55"/>
      <x:c r="D19" s="55"/>
      <x:c r="E19" s="55"/>
      <x:c r="F19" s="55"/>
      <x:c r="G19" s="55"/>
    </x:row>
    <x:row r="20" ht="15" hidden="0" customHeight="1">
      <x:c r="A20" s="55"/>
      <x:c r="B20" s="55"/>
      <x:c r="C20" s="55"/>
      <x:c r="D20" s="55"/>
      <x:c r="E20" s="55"/>
      <x:c r="F20" s="55"/>
      <x:c r="G20" s="55"/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19.200000762939453" hidden="0" customHeight="1">
      <x:c r="A1" s="54" t="str">
        <x:v>Ohm's Law Calculator</x:v>
      </x:c>
      <x:c r="B1" s="54"/>
      <x:c r="C1" s="54"/>
      <x:c r="D1" s="54"/>
      <x:c r="E1" s="54"/>
      <x:c r="F1" s="55"/>
      <x:c r="G1" s="55"/>
    </x:row>
    <x:row r="2" ht="15" hidden="0" customHeight="1">
      <x:c r="A2" s="55"/>
      <x:c r="B2" s="55"/>
      <x:c r="C2" s="55"/>
      <x:c r="D2" s="55"/>
      <x:c r="E2" s="55"/>
      <x:c r="F2" s="55"/>
      <x:c r="G2" s="55"/>
    </x:row>
    <x:row r="3" ht="26.399999618530273" hidden="0" customHeight="1">
      <x:c r="A3" s="14" t="str">
        <x:v>Solve For</x:v>
      </x:c>
      <x:c r="B3" s="14" t="str">
        <x:v>Voltage (V)</x:v>
      </x:c>
      <x:c r="C3" s="14" t="str">
        <x:v>Current (A)</x:v>
      </x:c>
      <x:c r="D3" s="14" t="str">
        <x:v>Resistance (Ω)</x:v>
      </x:c>
      <x:c r="E3" s="14" t="str">
        <x:v>Result</x:v>
      </x:c>
      <x:c r="F3" s="55"/>
      <x:c r="G3" s="55"/>
    </x:row>
    <x:row r="4" ht="15" hidden="0" customHeight="1">
      <x:c r="A4" s="55" t="str">
        <x:v>Voltage</x:v>
      </x:c>
      <x:c r="B4" s="56" t="str"/>
      <x:c r="C4" s="56" t="n">
        <x:v>10</x:v>
      </x:c>
      <x:c r="D4" s="56" t="n">
        <x:v>12</x:v>
      </x:c>
      <x:c r="E4" s="57" t="n">
        <x:f>C4*D4</x:f>
        <x:v>120</x:v>
      </x:c>
      <x:c r="F4" s="55"/>
      <x:c r="G4" s="55"/>
    </x:row>
    <x:row r="5" ht="15" hidden="0" customHeight="1">
      <x:c r="A5" s="55" t="str">
        <x:v>Current</x:v>
      </x:c>
      <x:c r="B5" s="56" t="n">
        <x:v>120</x:v>
      </x:c>
      <x:c r="C5" s="56" t="str"/>
      <x:c r="D5" s="56" t="n">
        <x:v>12</x:v>
      </x:c>
      <x:c r="E5" s="57" t="n">
        <x:f>IF(D5=0,"",B5/D5)</x:f>
        <x:v>10</x:v>
      </x:c>
      <x:c r="F5" s="55"/>
      <x:c r="G5" s="55"/>
    </x:row>
    <x:row r="6" ht="15" hidden="0" customHeight="1">
      <x:c r="A6" s="55" t="str">
        <x:v>Resistance</x:v>
      </x:c>
      <x:c r="B6" s="56" t="n">
        <x:v>120</x:v>
      </x:c>
      <x:c r="C6" s="56" t="n">
        <x:v>10</x:v>
      </x:c>
      <x:c r="D6" s="56" t="str"/>
      <x:c r="E6" s="57" t="n">
        <x:f>IF(C6=0,"",B6/C6)</x:f>
        <x:v>12</x:v>
      </x:c>
      <x:c r="F6" s="55"/>
      <x:c r="G6" s="55"/>
    </x:row>
    <x:row r="7" ht="15" hidden="0" customHeight="1">
      <x:c r="A7" s="55" t="str">
        <x:v>Power</x:v>
      </x:c>
      <x:c r="B7" s="56" t="n">
        <x:v>120</x:v>
      </x:c>
      <x:c r="C7" s="56" t="n">
        <x:v>10</x:v>
      </x:c>
      <x:c r="D7" s="56" t="str"/>
      <x:c r="E7" s="57" t="n">
        <x:f>B7*C7</x:f>
        <x:v>1200</x:v>
      </x:c>
      <x:c r="F7" s="55"/>
      <x:c r="G7" s="55"/>
    </x:row>
    <x:row r="8" ht="15" hidden="0" customHeight="1">
      <x:c r="A8" s="55"/>
      <x:c r="B8" s="55"/>
      <x:c r="C8" s="55"/>
      <x:c r="D8" s="55"/>
      <x:c r="E8" s="55"/>
      <x:c r="F8" s="55"/>
      <x:c r="G8" s="55"/>
    </x:row>
    <x:row r="9" ht="15" hidden="0" customHeight="1">
      <x:c r="A9" s="55"/>
      <x:c r="B9" s="55"/>
      <x:c r="C9" s="55"/>
      <x:c r="D9" s="55"/>
      <x:c r="E9" s="55"/>
      <x:c r="F9" s="55"/>
      <x:c r="G9" s="55"/>
    </x:row>
    <x:row r="10" ht="15" hidden="0" customHeight="1">
      <x:c r="A10" s="55"/>
      <x:c r="B10" s="55"/>
      <x:c r="C10" s="55"/>
      <x:c r="D10" s="55"/>
      <x:c r="E10" s="55"/>
      <x:c r="F10" s="55"/>
      <x:c r="G10" s="55"/>
    </x:row>
    <x:row r="11" ht="15" hidden="0" customHeight="1">
      <x:c r="A11" s="55"/>
      <x:c r="B11" s="55"/>
      <x:c r="C11" s="55"/>
      <x:c r="D11" s="55"/>
      <x:c r="E11" s="55"/>
      <x:c r="F11" s="55"/>
      <x:c r="G11" s="55"/>
    </x:row>
    <x:row r="12" ht="15" hidden="0" customHeight="1">
      <x:c r="A12" s="55"/>
      <x:c r="B12" s="55"/>
      <x:c r="C12" s="55"/>
      <x:c r="D12" s="55"/>
      <x:c r="E12" s="55"/>
      <x:c r="F12" s="55"/>
      <x:c r="G12" s="55"/>
    </x:row>
    <x:row r="13" ht="15" hidden="0" customHeight="1">
      <x:c r="A13" s="55"/>
      <x:c r="B13" s="55"/>
      <x:c r="C13" s="55"/>
      <x:c r="D13" s="55"/>
      <x:c r="E13" s="55"/>
      <x:c r="F13" s="55"/>
      <x:c r="G13" s="55"/>
    </x:row>
    <x:row r="14" ht="15" hidden="0" customHeight="1">
      <x:c r="A14" s="55"/>
      <x:c r="B14" s="55"/>
      <x:c r="C14" s="55"/>
      <x:c r="D14" s="55"/>
      <x:c r="E14" s="55"/>
      <x:c r="F14" s="55"/>
      <x:c r="G14" s="55"/>
    </x:row>
    <x:row r="15" ht="15" hidden="0" customHeight="1">
      <x:c r="A15" s="55"/>
      <x:c r="B15" s="55"/>
      <x:c r="C15" s="55"/>
      <x:c r="D15" s="55"/>
      <x:c r="E15" s="55"/>
      <x:c r="F15" s="55"/>
      <x:c r="G15" s="55"/>
    </x:row>
    <x:row r="16" ht="15" hidden="0" customHeight="1">
      <x:c r="A16" s="55"/>
      <x:c r="B16" s="55"/>
      <x:c r="C16" s="55"/>
      <x:c r="D16" s="55"/>
      <x:c r="E16" s="55"/>
      <x:c r="F16" s="55"/>
      <x:c r="G16" s="55"/>
    </x:row>
    <x:row r="17" ht="15" hidden="0" customHeight="1">
      <x:c r="A17" s="55"/>
      <x:c r="B17" s="55"/>
      <x:c r="C17" s="55"/>
      <x:c r="D17" s="55"/>
      <x:c r="E17" s="55"/>
      <x:c r="F17" s="55"/>
      <x:c r="G17" s="55"/>
    </x:row>
    <x:row r="18" ht="15" hidden="0" customHeight="1">
      <x:c r="A18" s="55"/>
      <x:c r="B18" s="55"/>
      <x:c r="C18" s="55"/>
      <x:c r="D18" s="55"/>
      <x:c r="E18" s="55"/>
      <x:c r="F18" s="55"/>
      <x:c r="G18" s="55"/>
    </x:row>
    <x:row r="19" ht="15" hidden="0" customHeight="1">
      <x:c r="A19" s="55"/>
      <x:c r="B19" s="55"/>
      <x:c r="C19" s="55"/>
      <x:c r="D19" s="55"/>
      <x:c r="E19" s="55"/>
      <x:c r="F19" s="55"/>
      <x:c r="G19" s="55"/>
    </x:row>
    <x:row r="20" ht="15" hidden="0" customHeight="1">
      <x:c r="A20" s="55"/>
      <x:c r="B20" s="55"/>
      <x:c r="C20" s="55"/>
      <x:c r="D20" s="55"/>
      <x:c r="E20" s="55"/>
      <x:c r="F20" s="55"/>
      <x:c r="G20" s="55"/>
    </x:row>
  </x:sheetData>
  <x:mergeCells>
    <x:mergeCell ref="A1:E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3" max="3" width="4" hidden="0" customWidth="1"/>
    <x:col min="4" max="4" width="27" hidden="0" customWidth="1"/>
    <x:col min="5" max="5" width="20" hidden="0" customWidth="1"/>
    <x:col min="6" max="6" width="14" hidden="0" customWidth="1"/>
    <x:col min="7" max="7" width="14" hidden="0" customWidth="1"/>
  </x:cols>
  <x:sheetData>
    <x:row r="1" ht="19.200000762939453" hidden="0" customHeight="1">
      <x:c r="A1" s="54" t="str">
        <x:v>Voltage Drop Estimator</x:v>
      </x:c>
      <x:c r="B1" s="54"/>
      <x:c r="C1" s="54"/>
      <x:c r="D1" s="54"/>
      <x:c r="E1" s="54"/>
      <x:c r="F1" s="54"/>
      <x:c r="G1" s="54"/>
    </x:row>
    <x:row r="2" ht="15" hidden="0" customHeight="1">
      <x:c r="A2" s="55"/>
      <x:c r="B2" s="55"/>
      <x:c r="C2" s="55"/>
      <x:c r="D2" s="55"/>
      <x:c r="E2" s="55"/>
      <x:c r="F2" s="55"/>
      <x:c r="G2" s="55"/>
    </x:row>
    <x:row r="3" ht="15" hidden="0" customHeight="1">
      <x:c r="A3" s="14" t="str">
        <x:v>INPUT</x:v>
      </x:c>
      <x:c r="B3" s="14" t="str">
        <x:v>VALUE</x:v>
      </x:c>
      <x:c r="C3" s="55"/>
      <x:c r="D3" s="14" t="str">
        <x:v>OUTPUT</x:v>
      </x:c>
      <x:c r="E3" s="14" t="str">
        <x:v>RESULT</x:v>
      </x:c>
      <x:c r="F3" s="55"/>
      <x:c r="G3" s="55"/>
    </x:row>
    <x:row r="4" ht="26.399999618530273" hidden="0" customHeight="1">
      <x:c r="A4" s="55" t="str">
        <x:v>System</x:v>
      </x:c>
      <x:c r="B4" s="56" t="str">
        <x:v>1-Phase</x:v>
      </x:c>
      <x:c r="C4" s="55"/>
      <x:c r="D4" s="55" t="str">
        <x:v>Voltage Drop (V)</x:v>
      </x:c>
      <x:c r="E4" s="57" t="n">
        <x:f>IF(B4="3-Phase",SQRT(3)*B6*(B7/1000)*B8,2*B6*(B7/1000)*B8)</x:f>
        <x:v>1.38</x:v>
      </x:c>
      <x:c r="F4" s="55"/>
      <x:c r="G4" s="55"/>
    </x:row>
    <x:row r="5" ht="39.599998474121094" hidden="0" customHeight="1">
      <x:c r="A5" s="55" t="str">
        <x:v>System Voltage (V)</x:v>
      </x:c>
      <x:c r="B5" s="56" t="n">
        <x:v>240</x:v>
      </x:c>
      <x:c r="C5" s="55"/>
      <x:c r="D5" s="55" t="str">
        <x:v>Voltage Drop (%)</x:v>
      </x:c>
      <x:c r="E5" s="70" t="n">
        <x:f>IF(B5=0,"",E4/B5*100)</x:f>
        <x:v>0.575</x:v>
      </x:c>
      <x:c r="F5" s="55"/>
      <x:c r="G5" s="55"/>
    </x:row>
    <x:row r="6" ht="39.599998474121094" hidden="0" customHeight="1">
      <x:c r="A6" s="55" t="str">
        <x:v>Load Current (A)</x:v>
      </x:c>
      <x:c r="B6" s="56" t="n">
        <x:v>20</x:v>
      </x:c>
      <x:c r="C6" s="55"/>
      <x:c r="D6" s="55" t="str">
        <x:v>Load-End Voltage (V)</x:v>
      </x:c>
      <x:c r="E6" s="57" t="n">
        <x:f>B5-E4</x:f>
        <x:v>238.62</x:v>
      </x:c>
      <x:c r="F6" s="55"/>
      <x:c r="G6" s="55"/>
    </x:row>
    <x:row r="7" ht="39.599998474121094" hidden="0" customHeight="1">
      <x:c r="A7" s="55" t="str">
        <x:v>One-Way Length (m)</x:v>
      </x:c>
      <x:c r="B7" s="56" t="n">
        <x:v>30</x:v>
      </x:c>
      <x:c r="C7" s="55"/>
      <x:c r="D7" s="55" t="str">
        <x:v>Target Check</x:v>
      </x:c>
      <x:c r="E7" s="71" t="str">
        <x:f>IF(E5&lt;=B10,"Within target","Above target")</x:f>
        <x:v>Within target</x:v>
      </x:c>
      <x:c r="F7" s="55"/>
      <x:c r="G7" s="55"/>
    </x:row>
    <x:row r="8" ht="39.599998474121094" hidden="0" customHeight="1">
      <x:c r="A8" s="55" t="str">
        <x:v>Conductor Resistance (Ω/km)</x:v>
      </x:c>
      <x:c r="B8" s="56" t="n">
        <x:v>1.15</x:v>
      </x:c>
      <x:c r="C8" s="55"/>
      <x:c r="D8" s="55"/>
      <x:c r="E8" s="55"/>
      <x:c r="F8" s="55"/>
      <x:c r="G8" s="55"/>
    </x:row>
    <x:row r="9" ht="26.399999618530273" hidden="0" customHeight="1">
      <x:c r="A9" s="55" t="str">
        <x:v>Power Factor</x:v>
      </x:c>
      <x:c r="B9" s="58" t="n">
        <x:v>0.9</x:v>
      </x:c>
      <x:c r="C9" s="55"/>
      <x:c r="D9" s="55"/>
      <x:c r="E9" s="55"/>
      <x:c r="F9" s="55"/>
      <x:c r="G9" s="55"/>
    </x:row>
    <x:row r="10" ht="39.599998474121094" hidden="0" customHeight="1">
      <x:c r="A10" s="55" t="str">
        <x:v>Target Max Drop (%)</x:v>
      </x:c>
      <x:c r="B10" s="72" t="n">
        <x:v>3</x:v>
      </x:c>
      <x:c r="C10" s="55"/>
      <x:c r="D10" s="55"/>
      <x:c r="E10" s="55"/>
      <x:c r="F10" s="55"/>
      <x:c r="G10" s="55"/>
    </x:row>
    <x:row r="11" ht="15" hidden="0" customHeight="1">
      <x:c r="A11" s="55"/>
      <x:c r="B11" s="55"/>
      <x:c r="C11" s="55"/>
      <x:c r="D11" s="55"/>
      <x:c r="E11" s="55"/>
      <x:c r="F11" s="55"/>
      <x:c r="G11" s="55"/>
    </x:row>
    <x:row r="12">
      <x:c r="A12" s="48" t="str">
        <x:v>Estimator only. Enter conductor resistance from the manufacturer/table you are using. This simplified model does not include conductor reactance and is not a substitute for CEC design verification.</x:v>
      </x:c>
      <x:c r="B12" s="48"/>
      <x:c r="C12" s="48"/>
      <x:c r="D12" s="48"/>
      <x:c r="E12" s="48"/>
      <x:c r="F12" s="48"/>
      <x:c r="G12" s="48"/>
    </x:row>
    <x:row r="13">
      <x:c r="A13" s="48"/>
      <x:c r="B13" s="48"/>
      <x:c r="C13" s="48"/>
      <x:c r="D13" s="48"/>
      <x:c r="E13" s="48"/>
      <x:c r="F13" s="48"/>
      <x:c r="G13" s="48"/>
    </x:row>
    <x:row r="14" ht="15" hidden="0" customHeight="1">
      <x:c r="A14" s="55"/>
      <x:c r="B14" s="55"/>
      <x:c r="C14" s="55"/>
      <x:c r="D14" s="55"/>
      <x:c r="E14" s="55"/>
      <x:c r="F14" s="55"/>
      <x:c r="G14" s="55"/>
    </x:row>
    <x:row r="15" ht="15" hidden="0" customHeight="1">
      <x:c r="A15" s="55"/>
      <x:c r="B15" s="55"/>
      <x:c r="C15" s="55"/>
      <x:c r="D15" s="55"/>
      <x:c r="E15" s="55"/>
      <x:c r="F15" s="55"/>
      <x:c r="G15" s="55"/>
    </x:row>
    <x:row r="16" ht="15" hidden="0" customHeight="1">
      <x:c r="A16" s="55"/>
      <x:c r="B16" s="55"/>
      <x:c r="C16" s="55"/>
      <x:c r="D16" s="55"/>
      <x:c r="E16" s="55"/>
      <x:c r="F16" s="55"/>
      <x:c r="G16" s="55"/>
    </x:row>
    <x:row r="17" ht="15" hidden="0" customHeight="1">
      <x:c r="A17" s="55"/>
      <x:c r="B17" s="55"/>
      <x:c r="C17" s="55"/>
      <x:c r="D17" s="55"/>
      <x:c r="E17" s="55"/>
      <x:c r="F17" s="55"/>
      <x:c r="G17" s="55"/>
    </x:row>
    <x:row r="18" ht="15" hidden="0" customHeight="1">
      <x:c r="A18" s="55"/>
      <x:c r="B18" s="55"/>
      <x:c r="C18" s="55"/>
      <x:c r="D18" s="55"/>
      <x:c r="E18" s="55"/>
      <x:c r="F18" s="55"/>
      <x:c r="G18" s="55"/>
    </x:row>
    <x:row r="19" ht="15" hidden="0" customHeight="1">
      <x:c r="A19" s="55"/>
      <x:c r="B19" s="55"/>
      <x:c r="C19" s="55"/>
      <x:c r="D19" s="55"/>
      <x:c r="E19" s="55"/>
      <x:c r="F19" s="55"/>
      <x:c r="G19" s="55"/>
    </x:row>
    <x:row r="20" ht="15" hidden="0" customHeight="1">
      <x:c r="A20" s="55"/>
      <x:c r="B20" s="55"/>
      <x:c r="C20" s="55"/>
      <x:c r="D20" s="55"/>
      <x:c r="E20" s="55"/>
      <x:c r="F20" s="55"/>
      <x:c r="G20" s="55"/>
    </x:row>
  </x:sheetData>
  <x:mergeCells>
    <x:mergeCell ref="A1:G1"/>
    <x:mergeCell ref="A12:G13"/>
  </x:mergeCells>
  <x:conditionalFormatting sqref="E5:E5">
    <x:cfRule type="cellIs" dxfId="0" priority="1" operator="greaterThan">
      <x:formula>$B$10</x:formula>
    </x:cfRule>
  </x:conditionalFormatting>
  <x:dataValidations count="1">
    <x:dataValidation type="list" sqref="B4">
      <x:formula1>"DC,1-Phase,3-Phase"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3" max="3" width="4" hidden="0" customWidth="1"/>
    <x:col min="4" max="4" width="27" hidden="0" customWidth="1"/>
    <x:col min="5" max="5" width="20" hidden="0" customWidth="1"/>
    <x:col min="6" max="6" width="14" hidden="0" customWidth="1"/>
    <x:col min="7" max="7" width="14" hidden="0" customWidth="1"/>
  </x:cols>
  <x:sheetData>
    <x:row r="1" ht="19.200000762939453" hidden="0" customHeight="1">
      <x:c r="A1" s="54" t="str">
        <x:v>Transformer / kVA Calculator</x:v>
      </x:c>
      <x:c r="B1" s="54"/>
      <x:c r="C1" s="54"/>
      <x:c r="D1" s="54"/>
      <x:c r="E1" s="54"/>
      <x:c r="F1" s="54"/>
      <x:c r="G1" s="55"/>
    </x:row>
    <x:row r="2" ht="15" hidden="0" customHeight="1">
      <x:c r="A2" s="55"/>
      <x:c r="B2" s="55"/>
      <x:c r="C2" s="55"/>
      <x:c r="D2" s="55"/>
      <x:c r="E2" s="55"/>
      <x:c r="F2" s="55"/>
      <x:c r="G2" s="55"/>
    </x:row>
    <x:row r="3" ht="15" hidden="0" customHeight="1">
      <x:c r="A3" s="14" t="str">
        <x:v>INPUT</x:v>
      </x:c>
      <x:c r="B3" s="14" t="str">
        <x:v>VALUE</x:v>
      </x:c>
      <x:c r="C3" s="55"/>
      <x:c r="D3" s="14" t="str">
        <x:v>OUTPUT</x:v>
      </x:c>
      <x:c r="E3" s="14" t="str">
        <x:v>RESULT</x:v>
      </x:c>
      <x:c r="F3" s="55"/>
      <x:c r="G3" s="55"/>
    </x:row>
    <x:row r="4" ht="39.599998474121094" hidden="0" customHeight="1">
      <x:c r="A4" s="55" t="str">
        <x:v>Phase</x:v>
      </x:c>
      <x:c r="B4" s="56" t="str">
        <x:v>3-Phase</x:v>
      </x:c>
      <x:c r="C4" s="55"/>
      <x:c r="D4" s="55" t="str">
        <x:v>Primary Current (A)</x:v>
      </x:c>
      <x:c r="E4" s="57" t="n">
        <x:f>IF(B4="3-Phase",B5*1000/(SQRT(3)*B6),B5*1000/B6)</x:f>
        <x:v>14.433756729740644</x:v>
      </x:c>
      <x:c r="F4" s="55"/>
      <x:c r="G4" s="55"/>
    </x:row>
    <x:row r="5" ht="39.599998474121094" hidden="0" customHeight="1">
      <x:c r="A5" s="55" t="str">
        <x:v>kVA</x:v>
      </x:c>
      <x:c r="B5" s="56" t="n">
        <x:v>15</x:v>
      </x:c>
      <x:c r="C5" s="55"/>
      <x:c r="D5" s="55" t="str">
        <x:v>Secondary Current (A)</x:v>
      </x:c>
      <x:c r="E5" s="57" t="n">
        <x:f>IF(B4="3-Phase",B5*1000/(SQRT(3)*B7),B5*1000/B7)</x:f>
        <x:v>41.635836720405706</x:v>
      </x:c>
      <x:c r="F5" s="55"/>
      <x:c r="G5" s="55"/>
    </x:row>
    <x:row r="6" ht="39.599998474121094" hidden="0" customHeight="1">
      <x:c r="A6" s="55" t="str">
        <x:v>Primary Voltage (V)</x:v>
      </x:c>
      <x:c r="B6" s="56" t="n">
        <x:v>600</x:v>
      </x:c>
      <x:c r="C6" s="55"/>
      <x:c r="D6" s="55" t="str">
        <x:v>Output kW @ Efficiency</x:v>
      </x:c>
      <x:c r="E6" s="57" t="n">
        <x:f>B5*B8</x:f>
        <x:v>14.7</x:v>
      </x:c>
      <x:c r="F6" s="55"/>
      <x:c r="G6" s="55"/>
    </x:row>
    <x:row r="7" ht="39.599998474121094" hidden="0" customHeight="1">
      <x:c r="A7" s="55" t="str">
        <x:v>Secondary Voltage (V)</x:v>
      </x:c>
      <x:c r="B7" s="56" t="n">
        <x:v>208</x:v>
      </x:c>
      <x:c r="C7" s="55"/>
      <x:c r="D7" s="55" t="str">
        <x:v>Turns / Voltage Ratio</x:v>
      </x:c>
      <x:c r="E7" s="57" t="n">
        <x:f>IF(B7=0,"",B6/B7)</x:f>
        <x:v>2.8846153846153846</x:v>
      </x:c>
      <x:c r="F7" s="55"/>
      <x:c r="G7" s="55"/>
    </x:row>
    <x:row r="8" ht="15" hidden="0" customHeight="1">
      <x:c r="A8" s="55" t="str">
        <x:v>Efficiency</x:v>
      </x:c>
      <x:c r="B8" s="58" t="n">
        <x:v>0.98</x:v>
      </x:c>
      <x:c r="C8" s="55"/>
      <x:c r="D8" s="55"/>
      <x:c r="E8" s="55"/>
      <x:c r="F8" s="55"/>
      <x:c r="G8" s="55"/>
    </x:row>
    <x:row r="9" ht="15" hidden="0" customHeight="1">
      <x:c r="A9" s="55"/>
      <x:c r="B9" s="55"/>
      <x:c r="C9" s="55"/>
      <x:c r="D9" s="55"/>
      <x:c r="E9" s="55"/>
      <x:c r="F9" s="55"/>
      <x:c r="G9" s="55"/>
    </x:row>
    <x:row r="10" ht="15" hidden="0" customHeight="1">
      <x:c r="A10" s="55"/>
      <x:c r="B10" s="55"/>
      <x:c r="C10" s="55"/>
      <x:c r="D10" s="55"/>
      <x:c r="E10" s="55"/>
      <x:c r="F10" s="55"/>
      <x:c r="G10" s="55"/>
    </x:row>
    <x:row r="11" ht="15" hidden="0" customHeight="1">
      <x:c r="A11" s="55"/>
      <x:c r="B11" s="55"/>
      <x:c r="C11" s="55"/>
      <x:c r="D11" s="55"/>
      <x:c r="E11" s="55"/>
      <x:c r="F11" s="55"/>
      <x:c r="G11" s="55"/>
    </x:row>
    <x:row r="12" ht="15" hidden="0" customHeight="1">
      <x:c r="A12" s="55"/>
      <x:c r="B12" s="55"/>
      <x:c r="C12" s="55"/>
      <x:c r="D12" s="55"/>
      <x:c r="E12" s="55"/>
      <x:c r="F12" s="55"/>
      <x:c r="G12" s="55"/>
    </x:row>
    <x:row r="13" ht="15" hidden="0" customHeight="1">
      <x:c r="A13" s="55"/>
      <x:c r="B13" s="55"/>
      <x:c r="C13" s="55"/>
      <x:c r="D13" s="55"/>
      <x:c r="E13" s="55"/>
      <x:c r="F13" s="55"/>
      <x:c r="G13" s="55"/>
    </x:row>
    <x:row r="14" ht="15" hidden="0" customHeight="1">
      <x:c r="A14" s="55"/>
      <x:c r="B14" s="55"/>
      <x:c r="C14" s="55"/>
      <x:c r="D14" s="55"/>
      <x:c r="E14" s="55"/>
      <x:c r="F14" s="55"/>
      <x:c r="G14" s="55"/>
    </x:row>
    <x:row r="15" ht="15" hidden="0" customHeight="1">
      <x:c r="A15" s="55"/>
      <x:c r="B15" s="55"/>
      <x:c r="C15" s="55"/>
      <x:c r="D15" s="55"/>
      <x:c r="E15" s="55"/>
      <x:c r="F15" s="55"/>
      <x:c r="G15" s="55"/>
    </x:row>
    <x:row r="16" ht="15" hidden="0" customHeight="1">
      <x:c r="A16" s="55"/>
      <x:c r="B16" s="55"/>
      <x:c r="C16" s="55"/>
      <x:c r="D16" s="55"/>
      <x:c r="E16" s="55"/>
      <x:c r="F16" s="55"/>
      <x:c r="G16" s="55"/>
    </x:row>
    <x:row r="17" ht="15" hidden="0" customHeight="1">
      <x:c r="A17" s="55"/>
      <x:c r="B17" s="55"/>
      <x:c r="C17" s="55"/>
      <x:c r="D17" s="55"/>
      <x:c r="E17" s="55"/>
      <x:c r="F17" s="55"/>
      <x:c r="G17" s="55"/>
    </x:row>
    <x:row r="18" ht="15" hidden="0" customHeight="1">
      <x:c r="A18" s="55"/>
      <x:c r="B18" s="55"/>
      <x:c r="C18" s="55"/>
      <x:c r="D18" s="55"/>
      <x:c r="E18" s="55"/>
      <x:c r="F18" s="55"/>
      <x:c r="G18" s="55"/>
    </x:row>
    <x:row r="19" ht="15" hidden="0" customHeight="1">
      <x:c r="A19" s="55"/>
      <x:c r="B19" s="55"/>
      <x:c r="C19" s="55"/>
      <x:c r="D19" s="55"/>
      <x:c r="E19" s="55"/>
      <x:c r="F19" s="55"/>
      <x:c r="G19" s="55"/>
    </x:row>
    <x:row r="20" ht="15" hidden="0" customHeight="1">
      <x:c r="A20" s="55"/>
      <x:c r="B20" s="55"/>
      <x:c r="C20" s="55"/>
      <x:c r="D20" s="55"/>
      <x:c r="E20" s="55"/>
      <x:c r="F20" s="55"/>
      <x:c r="G20" s="55"/>
    </x:row>
  </x:sheetData>
  <x:mergeCells>
    <x:mergeCell ref="A1:F1"/>
  </x:mergeCells>
  <x:dataValidations count="1">
    <x:dataValidation type="list" sqref="B4">
      <x:formula1>"1-Phase,3-Phase"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3" max="3" width="4" hidden="0" customWidth="1"/>
    <x:col min="4" max="4" width="27" hidden="0" customWidth="1"/>
    <x:col min="5" max="5" width="20" hidden="0" customWidth="1"/>
    <x:col min="6" max="6" width="14" hidden="0" customWidth="1"/>
    <x:col min="7" max="7" width="14" hidden="0" customWidth="1"/>
  </x:cols>
  <x:sheetData>
    <x:row r="1" ht="19.200000762939453" hidden="0" customHeight="1">
      <x:c r="A1" s="54" t="str">
        <x:v>Motor Load Estimator</x:v>
      </x:c>
      <x:c r="B1" s="54"/>
      <x:c r="C1" s="54"/>
      <x:c r="D1" s="54"/>
      <x:c r="E1" s="54"/>
      <x:c r="F1" s="54"/>
      <x:c r="G1" s="55"/>
    </x:row>
    <x:row r="2" ht="15" hidden="0" customHeight="1">
      <x:c r="A2" s="55"/>
      <x:c r="B2" s="55"/>
      <x:c r="C2" s="55"/>
      <x:c r="D2" s="55"/>
      <x:c r="E2" s="55"/>
      <x:c r="F2" s="55"/>
      <x:c r="G2" s="55"/>
    </x:row>
    <x:row r="3" ht="15" hidden="0" customHeight="1">
      <x:c r="A3" s="14" t="str">
        <x:v>INPUT</x:v>
      </x:c>
      <x:c r="B3" s="14" t="str">
        <x:v>VALUE</x:v>
      </x:c>
      <x:c r="C3" s="55"/>
      <x:c r="D3" s="14" t="str">
        <x:v>OUTPUT</x:v>
      </x:c>
      <x:c r="E3" s="14" t="str">
        <x:v>RESULT</x:v>
      </x:c>
      <x:c r="F3" s="55"/>
      <x:c r="G3" s="55"/>
    </x:row>
    <x:row r="4" ht="39.599998474121094" hidden="0" customHeight="1">
      <x:c r="A4" s="55" t="str">
        <x:v>Phase</x:v>
      </x:c>
      <x:c r="B4" s="56" t="str">
        <x:v>3-Phase</x:v>
      </x:c>
      <x:c r="C4" s="55"/>
      <x:c r="D4" s="55" t="str">
        <x:v>Mechanical Output (W)</x:v>
      </x:c>
      <x:c r="E4" s="57" t="n">
        <x:f>B5*746</x:f>
        <x:v>7460</x:v>
      </x:c>
      <x:c r="F4" s="55"/>
      <x:c r="G4" s="55"/>
    </x:row>
    <x:row r="5" ht="26.399999618530273" hidden="0" customHeight="1">
      <x:c r="A5" s="55" t="str">
        <x:v>Horsepower</x:v>
      </x:c>
      <x:c r="B5" s="56" t="n">
        <x:v>10</x:v>
      </x:c>
      <x:c r="C5" s="55"/>
      <x:c r="D5" s="55" t="str">
        <x:v>Estimated Input (W)</x:v>
      </x:c>
      <x:c r="E5" s="57" t="n">
        <x:f>IF(B8=0,"",E4/B8)</x:f>
        <x:v>8288.888888888889</x:v>
      </x:c>
      <x:c r="F5" s="55"/>
      <x:c r="G5" s="55"/>
    </x:row>
    <x:row r="6" ht="52.79999923706055" hidden="0" customHeight="1">
      <x:c r="A6" s="55" t="str">
        <x:v>Voltage (V)</x:v>
      </x:c>
      <x:c r="B6" s="56" t="n">
        <x:v>600</x:v>
      </x:c>
      <x:c r="C6" s="55"/>
      <x:c r="D6" s="55" t="str">
        <x:v>Estimated Full-Load Current (A)</x:v>
      </x:c>
      <x:c r="E6" s="57" t="n">
        <x:f>IF(B4="3-Phase",E5/(SQRT(3)*B6*B7),E5/(B6*B7))</x:f>
        <x:v>9.383514178986074</x:v>
      </x:c>
      <x:c r="F6" s="55"/>
      <x:c r="G6" s="55"/>
    </x:row>
    <x:row r="7" ht="52.79999923706055" hidden="0" customHeight="1">
      <x:c r="A7" s="55" t="str">
        <x:v>Power Factor</x:v>
      </x:c>
      <x:c r="B7" s="58" t="n">
        <x:v>0.85</x:v>
      </x:c>
      <x:c r="C7" s="55"/>
      <x:c r="D7" s="55" t="str">
        <x:v>SF Mechanical Load (hp)</x:v>
      </x:c>
      <x:c r="E7" s="57" t="n">
        <x:f>B5*B9</x:f>
        <x:v>11.5</x:v>
      </x:c>
      <x:c r="F7" s="55"/>
      <x:c r="G7" s="55"/>
    </x:row>
    <x:row r="8" ht="15" hidden="0" customHeight="1">
      <x:c r="A8" s="55" t="str">
        <x:v>Efficiency</x:v>
      </x:c>
      <x:c r="B8" s="58" t="n">
        <x:v>0.9</x:v>
      </x:c>
      <x:c r="C8" s="55"/>
      <x:c r="D8" s="55"/>
      <x:c r="E8" s="55"/>
      <x:c r="F8" s="55"/>
      <x:c r="G8" s="55"/>
    </x:row>
    <x:row r="9" ht="26.399999618530273" hidden="0" customHeight="1">
      <x:c r="A9" s="55" t="str">
        <x:v>Service Factor</x:v>
      </x:c>
      <x:c r="B9" s="58" t="n">
        <x:v>1.15</x:v>
      </x:c>
      <x:c r="C9" s="55"/>
      <x:c r="D9" s="55"/>
      <x:c r="E9" s="55"/>
      <x:c r="F9" s="55"/>
      <x:c r="G9" s="55"/>
    </x:row>
    <x:row r="10" ht="15" hidden="0" customHeight="1">
      <x:c r="A10" s="55"/>
      <x:c r="B10" s="55"/>
      <x:c r="C10" s="55"/>
      <x:c r="D10" s="55"/>
      <x:c r="E10" s="55"/>
      <x:c r="F10" s="55"/>
      <x:c r="G10" s="55"/>
    </x:row>
    <x:row r="11" ht="15" hidden="0" customHeight="1">
      <x:c r="A11" s="48" t="str">
        <x:v>Calculated current is an engineering estimate from hp, efficiency and power factor. Use applicable motor nameplate data and CEC requirements for conductor and overcurrent-protection decisions.</x:v>
      </x:c>
      <x:c r="B11" s="48"/>
      <x:c r="C11" s="48"/>
      <x:c r="D11" s="48"/>
      <x:c r="E11" s="48"/>
      <x:c r="F11" s="48"/>
      <x:c r="G11" s="55"/>
    </x:row>
    <x:row r="12" ht="15" hidden="0" customHeight="1">
      <x:c r="A12" s="48"/>
      <x:c r="B12" s="48"/>
      <x:c r="C12" s="48"/>
      <x:c r="D12" s="48"/>
      <x:c r="E12" s="48"/>
      <x:c r="F12" s="48"/>
      <x:c r="G12" s="55"/>
    </x:row>
    <x:row r="13" ht="15" hidden="0" customHeight="1">
      <x:c r="A13" s="55"/>
      <x:c r="B13" s="55"/>
      <x:c r="C13" s="55"/>
      <x:c r="D13" s="55"/>
      <x:c r="E13" s="55"/>
      <x:c r="F13" s="55"/>
      <x:c r="G13" s="55"/>
    </x:row>
    <x:row r="14" ht="15" hidden="0" customHeight="1">
      <x:c r="A14" s="55"/>
      <x:c r="B14" s="55"/>
      <x:c r="C14" s="55"/>
      <x:c r="D14" s="55"/>
      <x:c r="E14" s="55"/>
      <x:c r="F14" s="55"/>
      <x:c r="G14" s="55"/>
    </x:row>
    <x:row r="15" ht="15" hidden="0" customHeight="1">
      <x:c r="A15" s="55"/>
      <x:c r="B15" s="55"/>
      <x:c r="C15" s="55"/>
      <x:c r="D15" s="55"/>
      <x:c r="E15" s="55"/>
      <x:c r="F15" s="55"/>
      <x:c r="G15" s="55"/>
    </x:row>
    <x:row r="16" ht="15" hidden="0" customHeight="1">
      <x:c r="A16" s="55"/>
      <x:c r="B16" s="55"/>
      <x:c r="C16" s="55"/>
      <x:c r="D16" s="55"/>
      <x:c r="E16" s="55"/>
      <x:c r="F16" s="55"/>
      <x:c r="G16" s="55"/>
    </x:row>
    <x:row r="17" ht="15" hidden="0" customHeight="1">
      <x:c r="A17" s="55"/>
      <x:c r="B17" s="55"/>
      <x:c r="C17" s="55"/>
      <x:c r="D17" s="55"/>
      <x:c r="E17" s="55"/>
      <x:c r="F17" s="55"/>
      <x:c r="G17" s="55"/>
    </x:row>
    <x:row r="18" ht="15" hidden="0" customHeight="1">
      <x:c r="A18" s="55"/>
      <x:c r="B18" s="55"/>
      <x:c r="C18" s="55"/>
      <x:c r="D18" s="55"/>
      <x:c r="E18" s="55"/>
      <x:c r="F18" s="55"/>
      <x:c r="G18" s="55"/>
    </x:row>
    <x:row r="19" ht="15" hidden="0" customHeight="1">
      <x:c r="A19" s="55"/>
      <x:c r="B19" s="55"/>
      <x:c r="C19" s="55"/>
      <x:c r="D19" s="55"/>
      <x:c r="E19" s="55"/>
      <x:c r="F19" s="55"/>
      <x:c r="G19" s="55"/>
    </x:row>
    <x:row r="20" ht="15" hidden="0" customHeight="1">
      <x:c r="A20" s="55"/>
      <x:c r="B20" s="55"/>
      <x:c r="C20" s="55"/>
      <x:c r="D20" s="55"/>
      <x:c r="E20" s="55"/>
      <x:c r="F20" s="55"/>
      <x:c r="G20" s="55"/>
    </x:row>
  </x:sheetData>
  <x:mergeCells>
    <x:mergeCell ref="A1:F1"/>
    <x:mergeCell ref="A11:F12"/>
  </x:mergeCells>
  <x:dataValidations count="1">
    <x:dataValidation type="list" sqref="B4">
      <x:formula1>"1-Phase,3-Phase"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3" max="3" width="4" hidden="0" customWidth="1"/>
    <x:col min="4" max="4" width="27" hidden="0" customWidth="1"/>
    <x:col min="5" max="5" width="20" hidden="0" customWidth="1"/>
    <x:col min="6" max="6" width="14" hidden="0" customWidth="1"/>
    <x:col min="7" max="7" width="14" hidden="0" customWidth="1"/>
  </x:cols>
  <x:sheetData>
    <x:row r="1" ht="19.200000762939453" hidden="0" customHeight="1">
      <x:c r="A1" s="54" t="str">
        <x:v>Energy &amp; Operating Cost Calculator</x:v>
      </x:c>
      <x:c r="B1" s="54"/>
      <x:c r="C1" s="54"/>
      <x:c r="D1" s="54"/>
      <x:c r="E1" s="54"/>
      <x:c r="F1" s="54"/>
      <x:c r="G1" s="55"/>
    </x:row>
    <x:row r="2" ht="15" hidden="0" customHeight="1">
      <x:c r="A2" s="55"/>
      <x:c r="B2" s="55"/>
      <x:c r="C2" s="55"/>
      <x:c r="D2" s="55"/>
      <x:c r="E2" s="55"/>
      <x:c r="F2" s="55"/>
      <x:c r="G2" s="55"/>
    </x:row>
    <x:row r="3" ht="15" hidden="0" customHeight="1">
      <x:c r="A3" s="14" t="str">
        <x:v>INPUT</x:v>
      </x:c>
      <x:c r="B3" s="14" t="str">
        <x:v>VALUE</x:v>
      </x:c>
      <x:c r="C3" s="55"/>
      <x:c r="D3" s="14" t="str">
        <x:v>OUTPUT</x:v>
      </x:c>
      <x:c r="E3" s="14" t="str">
        <x:v>RESULT</x:v>
      </x:c>
      <x:c r="F3" s="55"/>
      <x:c r="G3" s="55"/>
    </x:row>
    <x:row r="4" ht="26.399999618530273" hidden="0" customHeight="1">
      <x:c r="A4" s="55" t="str">
        <x:v>Load (kW)</x:v>
      </x:c>
      <x:c r="B4" s="56" t="n">
        <x:v>10</x:v>
      </x:c>
      <x:c r="C4" s="55"/>
      <x:c r="D4" s="55" t="str">
        <x:v>Monthly kWh</x:v>
      </x:c>
      <x:c r="E4" s="57" t="n">
        <x:f>B4*B5*B6</x:f>
        <x:v>1760</x:v>
      </x:c>
      <x:c r="F4" s="55"/>
      <x:c r="G4" s="55"/>
    </x:row>
    <x:row r="5" ht="26.399999618530273" hidden="0" customHeight="1">
      <x:c r="A5" s="55" t="str">
        <x:v>Hours / Day</x:v>
      </x:c>
      <x:c r="B5" s="56" t="n">
        <x:v>8</x:v>
      </x:c>
      <x:c r="C5" s="55"/>
      <x:c r="D5" s="55" t="str">
        <x:v>Energy Cost</x:v>
      </x:c>
      <x:c r="E5" s="80" t="n">
        <x:f>E4*B7</x:f>
        <x:v>264</x:v>
      </x:c>
      <x:c r="F5" s="55"/>
      <x:c r="G5" s="55"/>
    </x:row>
    <x:row r="6" ht="26.399999618530273" hidden="0" customHeight="1">
      <x:c r="A6" s="55" t="str">
        <x:v>Days / Month</x:v>
      </x:c>
      <x:c r="B6" s="56" t="n">
        <x:v>22</x:v>
      </x:c>
      <x:c r="C6" s="55"/>
      <x:c r="D6" s="55" t="str">
        <x:v>Demand Cost</x:v>
      </x:c>
      <x:c r="E6" s="80" t="n">
        <x:f>B8*B9</x:f>
        <x:v>0</x:v>
      </x:c>
      <x:c r="F6" s="55"/>
      <x:c r="G6" s="55"/>
    </x:row>
    <x:row r="7" ht="39.599998474121094" hidden="0" customHeight="1">
      <x:c r="A7" s="55" t="str">
        <x:v>Energy Rate ($/kWh)</x:v>
      </x:c>
      <x:c r="B7" s="81" t="n">
        <x:v>0.15</x:v>
      </x:c>
      <x:c r="C7" s="55"/>
      <x:c r="D7" s="55" t="str">
        <x:v>Estimated Monthly Cost</x:v>
      </x:c>
      <x:c r="E7" s="80" t="n">
        <x:f>E5+E6</x:f>
        <x:v>264</x:v>
      </x:c>
      <x:c r="F7" s="55"/>
      <x:c r="G7" s="55"/>
    </x:row>
    <x:row r="8" ht="39.599998474121094" hidden="0" customHeight="1">
      <x:c r="A8" s="55" t="str">
        <x:v>Demand (kW)</x:v>
      </x:c>
      <x:c r="B8" s="81" t="n">
        <x:v>10</x:v>
      </x:c>
      <x:c r="C8" s="55"/>
      <x:c r="D8" s="55" t="str">
        <x:v>Estimated Annual Cost</x:v>
      </x:c>
      <x:c r="E8" s="80" t="n">
        <x:f>E7*12</x:f>
        <x:v>3168</x:v>
      </x:c>
      <x:c r="F8" s="55"/>
      <x:c r="G8" s="55"/>
    </x:row>
    <x:row r="9" ht="39.599998474121094" hidden="0" customHeight="1">
      <x:c r="A9" s="55" t="str">
        <x:v>Demand Rate ($/kW)</x:v>
      </x:c>
      <x:c r="B9" s="81" t="n">
        <x:v>0</x:v>
      </x:c>
      <x:c r="C9" s="55"/>
      <x:c r="D9" s="55"/>
      <x:c r="E9" s="55"/>
      <x:c r="F9" s="55"/>
      <x:c r="G9" s="55"/>
    </x:row>
    <x:row r="10" ht="15" hidden="0" customHeight="1">
      <x:c r="A10" s="55"/>
      <x:c r="B10" s="55"/>
      <x:c r="C10" s="55"/>
      <x:c r="D10" s="55"/>
      <x:c r="E10" s="55"/>
      <x:c r="F10" s="55"/>
      <x:c r="G10" s="55"/>
    </x:row>
    <x:row r="11" ht="15" hidden="0" customHeight="1">
      <x:c r="A11" s="55"/>
      <x:c r="B11" s="55"/>
      <x:c r="C11" s="55"/>
      <x:c r="D11" s="55"/>
      <x:c r="E11" s="55"/>
      <x:c r="F11" s="55"/>
      <x:c r="G11" s="55"/>
    </x:row>
    <x:row r="12" ht="15" hidden="0" customHeight="1">
      <x:c r="A12" s="55"/>
      <x:c r="B12" s="55"/>
      <x:c r="C12" s="55"/>
      <x:c r="D12" s="55"/>
      <x:c r="E12" s="55"/>
      <x:c r="F12" s="55"/>
      <x:c r="G12" s="55"/>
    </x:row>
    <x:row r="13" ht="15" hidden="0" customHeight="1">
      <x:c r="A13" s="55"/>
      <x:c r="B13" s="55"/>
      <x:c r="C13" s="55"/>
      <x:c r="D13" s="55"/>
      <x:c r="E13" s="55"/>
      <x:c r="F13" s="55"/>
      <x:c r="G13" s="55"/>
    </x:row>
    <x:row r="14" ht="15" hidden="0" customHeight="1">
      <x:c r="A14" s="55"/>
      <x:c r="B14" s="55"/>
      <x:c r="C14" s="55"/>
      <x:c r="D14" s="55"/>
      <x:c r="E14" s="55"/>
      <x:c r="F14" s="55"/>
      <x:c r="G14" s="55"/>
    </x:row>
    <x:row r="15" ht="15" hidden="0" customHeight="1">
      <x:c r="A15" s="55"/>
      <x:c r="B15" s="55"/>
      <x:c r="C15" s="55"/>
      <x:c r="D15" s="55"/>
      <x:c r="E15" s="55"/>
      <x:c r="F15" s="55"/>
      <x:c r="G15" s="55"/>
    </x:row>
    <x:row r="16" ht="15" hidden="0" customHeight="1">
      <x:c r="A16" s="55"/>
      <x:c r="B16" s="55"/>
      <x:c r="C16" s="55"/>
      <x:c r="D16" s="55"/>
      <x:c r="E16" s="55"/>
      <x:c r="F16" s="55"/>
      <x:c r="G16" s="55"/>
    </x:row>
    <x:row r="17" ht="15" hidden="0" customHeight="1">
      <x:c r="A17" s="55"/>
      <x:c r="B17" s="55"/>
      <x:c r="C17" s="55"/>
      <x:c r="D17" s="55"/>
      <x:c r="E17" s="55"/>
      <x:c r="F17" s="55"/>
      <x:c r="G17" s="55"/>
    </x:row>
    <x:row r="18" ht="15" hidden="0" customHeight="1">
      <x:c r="A18" s="55"/>
      <x:c r="B18" s="55"/>
      <x:c r="C18" s="55"/>
      <x:c r="D18" s="55"/>
      <x:c r="E18" s="55"/>
      <x:c r="F18" s="55"/>
      <x:c r="G18" s="55"/>
    </x:row>
    <x:row r="19" ht="15" hidden="0" customHeight="1">
      <x:c r="A19" s="55"/>
      <x:c r="B19" s="55"/>
      <x:c r="C19" s="55"/>
      <x:c r="D19" s="55"/>
      <x:c r="E19" s="55"/>
      <x:c r="F19" s="55"/>
      <x:c r="G19" s="55"/>
    </x:row>
    <x:row r="20" ht="15" hidden="0" customHeight="1">
      <x:c r="A20" s="55"/>
      <x:c r="B20" s="55"/>
      <x:c r="C20" s="55"/>
      <x:c r="D20" s="55"/>
      <x:c r="E20" s="55"/>
      <x:c r="F20" s="55"/>
      <x:c r="G20" s="55"/>
    </x:row>
  </x:sheetData>
  <x:mergeCells>
    <x:mergeCell ref="A1:F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0" hidden="0" customWidth="1"/>
    <x:col min="3" max="3" width="24" hidden="0" customWidth="1"/>
    <x:col min="4" max="4" width="24" hidden="0" customWidth="1"/>
    <x:col min="5" max="5" width="34" hidden="0" customWidth="1"/>
  </x:cols>
  <x:sheetData>
    <x:row r="1" ht="19.200000762939453" hidden="0" customHeight="1">
      <x:c r="A1" s="54" t="str">
        <x:v>Electrical Formula Reference</x:v>
      </x:c>
      <x:c r="B1" s="54"/>
      <x:c r="C1" s="54"/>
      <x:c r="D1" s="54"/>
      <x:c r="E1" s="54"/>
      <x:c r="F1" s="55"/>
      <x:c r="G1" s="55"/>
    </x:row>
    <x:row r="2" ht="15" hidden="0" customHeight="1">
      <x:c r="A2" s="55"/>
      <x:c r="B2" s="55"/>
      <x:c r="C2" s="55"/>
      <x:c r="D2" s="55"/>
      <x:c r="E2" s="55"/>
      <x:c r="F2" s="55"/>
      <x:c r="G2" s="55"/>
    </x:row>
    <x:row r="3" ht="26.399999618530273" hidden="0" customHeight="1">
      <x:c r="A3" s="14" t="str">
        <x:v>Topic</x:v>
      </x:c>
      <x:c r="B3" s="14" t="str">
        <x:v>Formula</x:v>
      </x:c>
      <x:c r="C3" s="14" t="str">
        <x:v>Variables</x:v>
      </x:c>
      <x:c r="D3" s="14" t="str">
        <x:v>Typical Use</x:v>
      </x:c>
      <x:c r="E3" s="14" t="str">
        <x:v>Important Note</x:v>
      </x:c>
      <x:c r="F3" s="55"/>
      <x:c r="G3" s="55"/>
    </x:row>
    <x:row r="4" ht="66" hidden="0" customHeight="1">
      <x:c r="A4" s="55" t="str">
        <x:v>Ohm's Law</x:v>
      </x:c>
      <x:c r="B4" s="55" t="str">
        <x:v>V = I × R</x:v>
      </x:c>
      <x:c r="C4" s="55" t="str">
        <x:v>V volts, I amps, R ohms</x:v>
      </x:c>
      <x:c r="D4" s="55" t="str">
        <x:v>Basic circuit calculations</x:v>
      </x:c>
      <x:c r="E4" s="55" t="str">
        <x:v>Use AC impedance where applicable.</x:v>
      </x:c>
      <x:c r="F4" s="55"/>
      <x:c r="G4" s="55"/>
    </x:row>
    <x:row r="5" ht="15" hidden="0" customHeight="1">
      <x:c r="A5" s="55" t="str">
        <x:v>DC Power</x:v>
      </x:c>
      <x:c r="B5" s="55" t="str">
        <x:v>P = V × I</x:v>
      </x:c>
      <x:c r="C5" s="55" t="str">
        <x:v>P watts</x:v>
      </x:c>
      <x:c r="D5" s="55" t="str">
        <x:v>DC loads</x:v>
      </x:c>
      <x:c r="E5" s="55" t="str"/>
      <x:c r="F5" s="55"/>
      <x:c r="G5" s="55"/>
    </x:row>
    <x:row r="6" ht="26.399999618530273" hidden="0" customHeight="1">
      <x:c r="A6" s="55" t="str">
        <x:v>1Ø Real Power</x:v>
      </x:c>
      <x:c r="B6" s="55" t="str">
        <x:v>P = V × I × PF</x:v>
      </x:c>
      <x:c r="C6" s="55" t="str">
        <x:v>PF power factor</x:v>
      </x:c>
      <x:c r="D6" s="55" t="str">
        <x:v>Single-phase AC</x:v>
      </x:c>
      <x:c r="E6" s="55" t="str"/>
      <x:c r="F6" s="55"/>
      <x:c r="G6" s="55"/>
    </x:row>
    <x:row r="7" ht="26.399999618530273" hidden="0" customHeight="1">
      <x:c r="A7" s="55" t="str">
        <x:v>3Ø Real Power</x:v>
      </x:c>
      <x:c r="B7" s="55" t="str">
        <x:v>P = √3 × V × I × PF</x:v>
      </x:c>
      <x:c r="C7" s="55" t="str">
        <x:v>V line-line</x:v>
      </x:c>
      <x:c r="D7" s="55" t="str">
        <x:v>Three-phase AC</x:v>
      </x:c>
      <x:c r="E7" s="55" t="str"/>
      <x:c r="F7" s="55"/>
      <x:c r="G7" s="55"/>
    </x:row>
    <x:row r="8" ht="39.599998474121094" hidden="0" customHeight="1">
      <x:c r="A8" s="55" t="str">
        <x:v>1Ø Apparent Power</x:v>
      </x:c>
      <x:c r="B8" s="55" t="str">
        <x:v>VA = V × I</x:v>
      </x:c>
      <x:c r="C8" s="55" t="str">
        <x:v>VA volt-amperes</x:v>
      </x:c>
      <x:c r="D8" s="55" t="str">
        <x:v>Transformer/load sizing</x:v>
      </x:c>
      <x:c r="E8" s="55" t="str"/>
      <x:c r="F8" s="55"/>
      <x:c r="G8" s="55"/>
    </x:row>
    <x:row r="9" ht="39.599998474121094" hidden="0" customHeight="1">
      <x:c r="A9" s="55" t="str">
        <x:v>3Ø Apparent Power</x:v>
      </x:c>
      <x:c r="B9" s="55" t="str">
        <x:v>VA = √3 × V × I</x:v>
      </x:c>
      <x:c r="C9" s="55" t="str">
        <x:v>V line-line</x:v>
      </x:c>
      <x:c r="D9" s="55" t="str">
        <x:v>Transformer/load sizing</x:v>
      </x:c>
      <x:c r="E9" s="55" t="str"/>
      <x:c r="F9" s="55"/>
      <x:c r="G9" s="55"/>
    </x:row>
    <x:row r="10" ht="79.19999694824219" hidden="0" customHeight="1">
      <x:c r="A10" s="55" t="str">
        <x:v>Horsepower</x:v>
      </x:c>
      <x:c r="B10" s="55" t="str">
        <x:v>1 hp ≈ 746 W</x:v>
      </x:c>
      <x:c r="C10" s="55" t="str"/>
      <x:c r="D10" s="55" t="str">
        <x:v>Motor estimates</x:v>
      </x:c>
      <x:c r="E10" s="55" t="str">
        <x:v>Motor tables/nameplates govern practical design.</x:v>
      </x:c>
      <x:c r="F10" s="55"/>
      <x:c r="G10" s="55"/>
    </x:row>
    <x:row r="11" ht="39.599998474121094" hidden="0" customHeight="1">
      <x:c r="A11" s="55" t="str">
        <x:v>1Ø Voltage Drop</x:v>
      </x:c>
      <x:c r="B11" s="55" t="str">
        <x:v>VD ≈ 2 × I × R/km × L/1000</x:v>
      </x:c>
      <x:c r="C11" s="55" t="str">
        <x:v>L one-way metres</x:v>
      </x:c>
      <x:c r="D11" s="55" t="str">
        <x:v>Resistive estimate</x:v>
      </x:c>
      <x:c r="E11" s="55" t="str">
        <x:v>Reactance omitted.</x:v>
      </x:c>
      <x:c r="F11" s="55"/>
      <x:c r="G11" s="55"/>
    </x:row>
    <x:row r="12" ht="39.599998474121094" hidden="0" customHeight="1">
      <x:c r="A12" s="55" t="str">
        <x:v>3Ø Voltage Drop</x:v>
      </x:c>
      <x:c r="B12" s="55" t="str">
        <x:v>VD ≈ √3 × I × R/km × L/1000</x:v>
      </x:c>
      <x:c r="C12" s="55" t="str">
        <x:v>L one-way metres</x:v>
      </x:c>
      <x:c r="D12" s="55" t="str">
        <x:v>Resistive estimate</x:v>
      </x:c>
      <x:c r="E12" s="55" t="str">
        <x:v>Reactance omitted.</x:v>
      </x:c>
      <x:c r="F12" s="55"/>
      <x:c r="G12" s="55"/>
    </x:row>
    <x:row r="13" ht="15" hidden="0" customHeight="1">
      <x:c r="A13" s="55"/>
      <x:c r="B13" s="55"/>
      <x:c r="C13" s="55"/>
      <x:c r="D13" s="55"/>
      <x:c r="E13" s="55"/>
      <x:c r="F13" s="55"/>
      <x:c r="G13" s="55"/>
    </x:row>
    <x:row r="14" ht="15" hidden="0" customHeight="1">
      <x:c r="A14" s="48" t="str">
        <x:v>This workbook is a calculation aid, not an electrical-code compliance tool. Verify all design, installation, conductor, protection, demand, and voltage-drop requirements against the current applicable Canadian Electrical Code and local authority requirements.</x:v>
      </x:c>
      <x:c r="B14" s="48"/>
      <x:c r="C14" s="48"/>
      <x:c r="D14" s="48"/>
      <x:c r="E14" s="48"/>
      <x:c r="F14" s="55"/>
      <x:c r="G14" s="55"/>
    </x:row>
    <x:row r="15" ht="15" hidden="0" customHeight="1">
      <x:c r="A15" s="48"/>
      <x:c r="B15" s="48"/>
      <x:c r="C15" s="48"/>
      <x:c r="D15" s="48"/>
      <x:c r="E15" s="48"/>
      <x:c r="F15" s="55"/>
      <x:c r="G15" s="55"/>
    </x:row>
    <x:row r="16" ht="15" hidden="0" customHeight="1">
      <x:c r="A16" s="55"/>
      <x:c r="B16" s="55"/>
      <x:c r="C16" s="55"/>
      <x:c r="D16" s="55"/>
      <x:c r="E16" s="55"/>
      <x:c r="F16" s="55"/>
      <x:c r="G16" s="55"/>
    </x:row>
    <x:row r="17" ht="15" hidden="0" customHeight="1">
      <x:c r="A17" s="55"/>
      <x:c r="B17" s="55"/>
      <x:c r="C17" s="55"/>
      <x:c r="D17" s="55"/>
      <x:c r="E17" s="55"/>
      <x:c r="F17" s="55"/>
      <x:c r="G17" s="55"/>
    </x:row>
    <x:row r="18" ht="15" hidden="0" customHeight="1">
      <x:c r="A18" s="55"/>
      <x:c r="B18" s="55"/>
      <x:c r="C18" s="55"/>
      <x:c r="D18" s="55"/>
      <x:c r="E18" s="55"/>
      <x:c r="F18" s="55"/>
      <x:c r="G18" s="55"/>
    </x:row>
    <x:row r="19" ht="15" hidden="0" customHeight="1">
      <x:c r="A19" s="55"/>
      <x:c r="B19" s="55"/>
      <x:c r="C19" s="55"/>
      <x:c r="D19" s="55"/>
      <x:c r="E19" s="55"/>
      <x:c r="F19" s="55"/>
      <x:c r="G19" s="55"/>
    </x:row>
    <x:row r="20" ht="15" hidden="0" customHeight="1">
      <x:c r="A20" s="55"/>
      <x:c r="B20" s="55"/>
      <x:c r="C20" s="55"/>
      <x:c r="D20" s="55"/>
      <x:c r="E20" s="55"/>
      <x:c r="F20" s="55"/>
      <x:c r="G20" s="55"/>
    </x:row>
  </x:sheetData>
  <x:mergeCells>
    <x:mergeCell ref="A1:E1"/>
    <x:mergeCell ref="A14:E15"/>
  </x:mergeCells>
  <x:pageMargins left="0.7" right="0.7" top="0.75" bottom="0.75" header="0.3" footer="0.3"/>
</x:worksheet>
</file>